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675" tabRatio="796"/>
  </bookViews>
  <sheets>
    <sheet name="Сводка затрат" sheetId="1" r:id="rId1"/>
    <sheet name="ССР" sheetId="2" r:id="rId2"/>
    <sheet name="ОСР 525-02-01" sheetId="3" r:id="rId3"/>
    <sheet name="ОСР 525-09-01" sheetId="4" r:id="rId4"/>
    <sheet name="ОСР 525-12-01" sheetId="5" r:id="rId5"/>
    <sheet name="ОСР 525-02-01(1)" sheetId="6" r:id="rId6"/>
    <sheet name="ОСР 525-12-01(1)" sheetId="7" r:id="rId7"/>
    <sheet name="Источники ЦИ" sheetId="8" r:id="rId8"/>
    <sheet name="Цена МАТ и ОБ по ТКП" sheetId="9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<sst xmlns="http://schemas.openxmlformats.org/spreadsheetml/2006/main" count="290" uniqueCount="136">
  <si>
    <t>СВОДКА ЗАТРАТ</t>
  </si>
  <si>
    <t>P_0571</t>
  </si>
  <si>
    <t>(идентификатор инвестиционного проекта)</t>
  </si>
  <si>
    <t>Реконструкция ВЛ-0,4кВ от КТП КР 1211 10/0,4/160кВА (протяженностью 2,1 км), установка приборов учета (28 т.у.)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</si>
  <si>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</si>
  <si>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</si>
  <si>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</si>
  <si>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</si>
  <si>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</si>
  <si>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</si>
  <si>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</si>
  <si>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</si>
  <si>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</si>
  <si>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</si>
  <si>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</si>
  <si>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</si>
  <si>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</si>
  <si>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</si>
  <si>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</si>
  <si>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</si>
  <si>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</si>
  <si>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</si>
  <si>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</si>
  <si>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</si>
  <si>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</si>
  <si>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</si>
  <si>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</si>
  <si>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</si>
  <si>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</si>
  <si>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</si>
  <si>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</si>
  <si>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</si>
  <si>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</si>
  <si>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</si>
  <si>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</si>
  <si>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</si>
  <si>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</si>
  <si>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</si>
  <si>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</si>
  <si>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</si>
  <si>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</si>
  <si>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</si>
  <si>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</si>
  <si>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</si>
  <si>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</si>
  <si>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</si>
  <si>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</si>
  <si>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</si>
  <si>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</si>
  <si>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</si>
  <si>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</si>
  <si>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</si>
  <si>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</si>
  <si>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</si>
  <si>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</si>
  <si>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</si>
  <si>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</si>
  <si>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</si>
  <si>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</si>
  <si>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</si>
  <si>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</si>
  <si>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</si>
  <si>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ОСР-525-09-01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</si>
  <si>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</si>
  <si>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</si>
  <si>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</si>
  <si>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Госстройя №1336-ВК/1</t>
  </si>
  <si>
    <t>Премия за ввод 2,17%</t>
  </si>
  <si>
    <t>Перебазировка спецтехники</t>
  </si>
  <si>
    <t>Командировочные расходы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</si>
  <si>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</si>
  <si>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</si>
  <si>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</si>
  <si>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</si>
  <si>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</si>
  <si>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</si>
  <si>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Сметв № 1</t>
  </si>
  <si>
    <t>Проектные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</si>
  <si>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</si>
  <si>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</si>
  <si>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</si>
  <si>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</si>
  <si>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</si>
  <si>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</si>
  <si>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</si>
  <si>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</si>
  <si>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</si>
  <si>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</si>
  <si>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</si>
  <si>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</si>
  <si>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</si>
  <si>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</si>
  <si>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525-02-01</t>
  </si>
  <si>
    <t>Наименование сметы</t>
  </si>
  <si>
    <t>Наименование локальных сметных расчетов (смет), затрат</t>
  </si>
  <si>
    <t>ЛС-525-01</t>
  </si>
  <si>
    <t>ВЛИ-0,4кВ</t>
  </si>
  <si>
    <t>Итого</t>
  </si>
  <si>
    <t>ОБЪЕКТНЫЙ СМЕТНЫЙ РАСЧЕТ № ОСР 525-09-01</t>
  </si>
  <si>
    <t>ЛС-525-09-01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</si>
  <si>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</si>
  <si>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</si>
  <si>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</si>
  <si>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</si>
  <si>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</si>
  <si>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</si>
  <si>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</si>
  <si>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</si>
  <si>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</si>
  <si>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</si>
  <si>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525-02-01</t>
  </si>
  <si>
    <t>Строительные работы</t>
  </si>
  <si>
    <t>Монтажные работы</t>
  </si>
  <si>
    <t>Оборудование</t>
  </si>
  <si>
    <t>Прочие</t>
  </si>
  <si>
    <t>Реконструкция ВЛ одноцепная</t>
  </si>
  <si>
    <t>км</t>
  </si>
  <si>
    <t>ОСР 525-09-01</t>
  </si>
  <si>
    <t>ОСР 525-12-01</t>
  </si>
  <si>
    <t>Организация однофазного ввода от прибора учета, установленного в разрыв несущего провода на опоре ВЛ, к потребителю 0.23 кВ</t>
  </si>
  <si>
    <t>шт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</si>
  <si>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</si>
  <si>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</si>
  <si>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</si>
  <si>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</si>
  <si>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</si>
  <si>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</si>
  <si>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</si>
  <si>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</si>
  <si>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</si>
  <si>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</si>
  <si>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</si>
  <si>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Провод СИП-2 3*95+1*95+1*25</t>
  </si>
  <si>
    <t>Стойка ж/б СНЦс-5,1-11,5</t>
  </si>
  <si>
    <t>Стойка ж/б СВ95-3</t>
  </si>
  <si>
    <t>Светильник ДКУ-50W IP65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</si>
</sst>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6">
    <numFmt numFmtId="176" formatCode="_-* #\ ##0.00_-;\-* #\ 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#\ ##0.00"/>
    <numFmt numFmtId="181" formatCode="#\ ##0"/>
    <numFmt numFmtId="182" formatCode="_-* #\ ##0.00000\ _₽_-;\-* #\ ##0.00000\ _₽_-;_-* &quot;-&quot;?????\ _₽_-;_-@_-"/>
    <numFmt numFmtId="183" formatCode="###\ ###\ ###\ ##0.00"/>
    <numFmt numFmtId="184" formatCode="#\ ##0.00000"/>
    <numFmt numFmtId="185" formatCode="_-* #\ ##0.00\ _₽_-;\-* #\ ##0.00\ _₽_-;_-* &quot;-&quot;??\ _₽_-;_-@_-"/>
    <numFmt numFmtId="186" formatCode="_-* #\ ##0.00000\ _₽_-;\-* #\ ##0.00000\ _₽_-;_-* &quot;-&quot;??\ _₽_-;_-@_-"/>
    <numFmt numFmtId="187" formatCode="_-* #\ ##0.0000\ _₽_-;\-* #\ ##0.0000\ _₽_-;_-* &quot;-&quot;??\ _₽_-;_-@_-"/>
    <numFmt numFmtId="188" formatCode="_-* #\ ##0.0_-;\-* #\ ##0.0_-;_-* &quot;-&quot;??_-;_-@_-"/>
    <numFmt numFmtId="189" formatCode="_-* #\ ##0.00\ _₽_-;\-* #\ ##0.00\ _₽_-;_-* &quot;-&quot;?????\ _₽_-;_-@_-"/>
    <numFmt numFmtId="190" formatCode="#\ ##0.000000"/>
    <numFmt numFmtId="191" formatCode="_-* #\ ##0.00000000_-;\-* #\ ##0.00000000_-;_-* &quot;-&quot;??_-;_-@_-"/>
  </numFmts>
  <fonts count="38">
    <font>
      <sz val="11"/>
      <color rgb="FF000000"/>
      <name val="Calibri"/>
      <charset val="134"/>
      <scheme val="minor"/>
    </font>
    <font>
      <sz val="11"/>
      <color rgb="FF000000"/>
      <name val="Times New Roman"/>
      <charset val="134"/>
    </font>
    <font>
      <b/>
      <sz val="11"/>
      <color rgb="FF000000"/>
      <name val="Times New Roman"/>
      <charset val="134"/>
    </font>
    <font>
      <sz val="12"/>
      <color rgb="FF000000"/>
      <name val="Times New Roman"/>
      <charset val="13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134"/>
    </font>
    <font>
      <sz val="11"/>
      <color rgb="FF000000"/>
      <name val="Arial"/>
      <charset val="134"/>
    </font>
    <font>
      <b/>
      <sz val="12"/>
      <color rgb="FF000000"/>
      <name val="Times New Roman"/>
      <charset val="134"/>
    </font>
    <font>
      <i/>
      <sz val="12"/>
      <color rgb="FF000000"/>
      <name val="Times New Roman"/>
      <charset val="134"/>
    </font>
    <font>
      <sz val="16"/>
      <color rgb="FF000000"/>
      <name val="Times New Roman"/>
      <charset val="134"/>
    </font>
    <font>
      <sz val="12"/>
      <name val="Times New Roman"/>
      <charset val="204"/>
    </font>
    <font>
      <sz val="12"/>
      <color rgb="FFFF0000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176" fontId="0" fillId="0" borderId="0" applyFont="0" applyFill="0" applyBorder="0" applyAlignment="0" applyProtection="0"/>
    <xf numFmtId="177" fontId="17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178" fontId="17" fillId="0" borderId="0" applyFont="0" applyFill="0" applyBorder="0" applyAlignment="0" applyProtection="0">
      <alignment vertical="center"/>
    </xf>
    <xf numFmtId="179" fontId="17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4" borderId="7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5" borderId="10" applyNumberFormat="0" applyAlignment="0" applyProtection="0">
      <alignment vertical="center"/>
    </xf>
    <xf numFmtId="0" fontId="27" fillId="6" borderId="11" applyNumberFormat="0" applyAlignment="0" applyProtection="0">
      <alignment vertical="center"/>
    </xf>
    <xf numFmtId="0" fontId="28" fillId="6" borderId="10" applyNumberFormat="0" applyAlignment="0" applyProtection="0">
      <alignment vertical="center"/>
    </xf>
    <xf numFmtId="0" fontId="29" fillId="7" borderId="12" applyNumberFormat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35" fillId="34" borderId="0" applyNumberFormat="0" applyBorder="0" applyAlignment="0" applyProtection="0">
      <alignment vertical="center"/>
    </xf>
    <xf numFmtId="0" fontId="37" fillId="0" borderId="0"/>
    <xf numFmtId="0" fontId="37" fillId="0" borderId="0"/>
  </cellStyleXfs>
  <cellXfs count="9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180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2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81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82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80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80" fontId="10" fillId="0" borderId="1" xfId="0" applyNumberFormat="1" applyFont="1" applyBorder="1" applyAlignment="1">
      <alignment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83" fontId="3" fillId="0" borderId="1" xfId="0" applyNumberFormat="1" applyFont="1" applyBorder="1" applyAlignment="1">
      <alignment vertical="center" wrapText="1"/>
    </xf>
    <xf numFmtId="176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83" fontId="11" fillId="0" borderId="1" xfId="0" applyNumberFormat="1" applyFont="1" applyBorder="1" applyAlignment="1">
      <alignment vertical="center" wrapText="1"/>
    </xf>
    <xf numFmtId="180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84" fontId="10" fillId="0" borderId="0" xfId="0" applyNumberFormat="1" applyFont="1" applyAlignment="1">
      <alignment horizontal="left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13" fillId="0" borderId="1" xfId="49" applyFont="1" applyBorder="1" applyAlignment="1">
      <alignment horizontal="center" vertical="center" wrapText="1"/>
    </xf>
    <xf numFmtId="0" fontId="14" fillId="0" borderId="0" xfId="50" applyFont="1" applyAlignment="1">
      <alignment vertical="center"/>
    </xf>
    <xf numFmtId="0" fontId="13" fillId="0" borderId="0" xfId="50" applyFont="1" applyAlignment="1">
      <alignment vertical="center"/>
    </xf>
    <xf numFmtId="0" fontId="15" fillId="0" borderId="3" xfId="49" applyFont="1" applyBorder="1" applyAlignment="1">
      <alignment horizontal="center" vertical="center" wrapText="1"/>
    </xf>
    <xf numFmtId="0" fontId="15" fillId="0" borderId="4" xfId="49" applyFont="1" applyBorder="1" applyAlignment="1">
      <alignment horizontal="center" vertical="center" wrapText="1"/>
    </xf>
    <xf numFmtId="0" fontId="15" fillId="0" borderId="5" xfId="49" applyFont="1" applyBorder="1" applyAlignment="1">
      <alignment horizontal="center" vertical="center" wrapText="1"/>
    </xf>
    <xf numFmtId="0" fontId="13" fillId="0" borderId="1" xfId="49" applyFont="1" applyBorder="1" applyAlignment="1">
      <alignment horizontal="left" vertical="center" wrapText="1"/>
    </xf>
    <xf numFmtId="180" fontId="13" fillId="0" borderId="1" xfId="49" applyNumberFormat="1" applyFont="1" applyBorder="1" applyAlignment="1">
      <alignment horizontal="center" vertical="center" wrapText="1"/>
    </xf>
    <xf numFmtId="49" fontId="13" fillId="0" borderId="1" xfId="49" applyNumberFormat="1" applyFont="1" applyBorder="1" applyAlignment="1">
      <alignment horizontal="center" vertical="center" wrapText="1"/>
    </xf>
    <xf numFmtId="185" fontId="13" fillId="0" borderId="1" xfId="49" applyNumberFormat="1" applyFont="1" applyBorder="1" applyAlignment="1">
      <alignment vertical="center" wrapText="1"/>
    </xf>
    <xf numFmtId="185" fontId="14" fillId="0" borderId="0" xfId="50" applyNumberFormat="1" applyFont="1" applyAlignment="1">
      <alignment vertical="center"/>
    </xf>
    <xf numFmtId="0" fontId="13" fillId="2" borderId="0" xfId="50" applyFont="1" applyFill="1" applyAlignment="1">
      <alignment horizontal="center" vertical="center" wrapText="1"/>
    </xf>
    <xf numFmtId="0" fontId="13" fillId="2" borderId="0" xfId="50" applyFont="1" applyFill="1" applyAlignment="1">
      <alignment horizontal="right" vertical="center"/>
    </xf>
    <xf numFmtId="2" fontId="0" fillId="3" borderId="0" xfId="0" applyNumberFormat="1" applyFill="1"/>
    <xf numFmtId="176" fontId="13" fillId="0" borderId="1" xfId="1" applyFont="1" applyFill="1" applyBorder="1" applyAlignment="1">
      <alignment vertical="center" wrapText="1"/>
    </xf>
    <xf numFmtId="186" fontId="14" fillId="0" borderId="0" xfId="50" applyNumberFormat="1" applyFont="1" applyAlignment="1">
      <alignment vertical="center"/>
    </xf>
    <xf numFmtId="182" fontId="14" fillId="0" borderId="0" xfId="50" applyNumberFormat="1" applyFont="1" applyAlignment="1">
      <alignment vertical="center"/>
    </xf>
    <xf numFmtId="187" fontId="14" fillId="0" borderId="0" xfId="50" applyNumberFormat="1" applyFont="1" applyAlignment="1">
      <alignment vertical="center"/>
    </xf>
    <xf numFmtId="188" fontId="13" fillId="0" borderId="1" xfId="1" applyNumberFormat="1" applyFont="1" applyFill="1" applyBorder="1" applyAlignment="1">
      <alignment vertical="center" wrapText="1"/>
    </xf>
    <xf numFmtId="189" fontId="16" fillId="0" borderId="0" xfId="50" applyNumberFormat="1" applyFont="1" applyAlignment="1">
      <alignment vertical="center"/>
    </xf>
    <xf numFmtId="10" fontId="14" fillId="0" borderId="0" xfId="3" applyNumberFormat="1" applyFont="1" applyFill="1" applyAlignment="1">
      <alignment vertical="center"/>
    </xf>
    <xf numFmtId="0" fontId="13" fillId="2" borderId="0" xfId="49" applyFont="1" applyFill="1" applyAlignment="1">
      <alignment horizontal="right" vertical="center"/>
    </xf>
    <xf numFmtId="182" fontId="16" fillId="0" borderId="0" xfId="49" applyNumberFormat="1" applyFont="1" applyAlignment="1">
      <alignment horizontal="left" vertical="center"/>
    </xf>
    <xf numFmtId="0" fontId="14" fillId="0" borderId="0" xfId="49" applyFont="1" applyAlignment="1">
      <alignment horizontal="left" vertical="center"/>
    </xf>
    <xf numFmtId="182" fontId="16" fillId="0" borderId="0" xfId="50" applyNumberFormat="1" applyFont="1" applyAlignment="1">
      <alignment vertical="center"/>
    </xf>
    <xf numFmtId="180" fontId="14" fillId="0" borderId="0" xfId="50" applyNumberFormat="1" applyFont="1" applyAlignment="1">
      <alignment vertical="center"/>
    </xf>
    <xf numFmtId="176" fontId="13" fillId="0" borderId="1" xfId="1" applyFont="1" applyFill="1" applyBorder="1" applyAlignment="1">
      <alignment horizontal="center" vertical="center" wrapText="1"/>
    </xf>
    <xf numFmtId="188" fontId="13" fillId="0" borderId="1" xfId="1" applyNumberFormat="1" applyFont="1" applyFill="1" applyBorder="1" applyAlignment="1">
      <alignment horizontal="center" vertical="center" wrapText="1"/>
    </xf>
    <xf numFmtId="0" fontId="16" fillId="0" borderId="0" xfId="50" applyFont="1" applyAlignment="1">
      <alignment vertical="center"/>
    </xf>
    <xf numFmtId="176" fontId="15" fillId="0" borderId="1" xfId="1" applyFont="1" applyFill="1" applyBorder="1" applyAlignment="1">
      <alignment horizontal="center" vertical="center" wrapText="1"/>
    </xf>
    <xf numFmtId="190" fontId="14" fillId="0" borderId="0" xfId="50" applyNumberFormat="1" applyFont="1" applyAlignment="1">
      <alignment vertical="center"/>
    </xf>
    <xf numFmtId="0" fontId="13" fillId="0" borderId="0" xfId="49" applyFont="1" applyAlignment="1">
      <alignment horizontal="left" vertical="center"/>
    </xf>
    <xf numFmtId="189" fontId="14" fillId="0" borderId="0" xfId="50" applyNumberFormat="1" applyFont="1" applyAlignment="1">
      <alignment vertical="center"/>
    </xf>
    <xf numFmtId="2" fontId="13" fillId="2" borderId="0" xfId="50" applyNumberFormat="1" applyFont="1" applyFill="1" applyAlignment="1">
      <alignment horizontal="center" vertical="center"/>
    </xf>
    <xf numFmtId="176" fontId="13" fillId="2" borderId="0" xfId="1" applyFont="1" applyFill="1" applyAlignment="1">
      <alignment horizontal="center" vertical="center"/>
    </xf>
    <xf numFmtId="191" fontId="13" fillId="2" borderId="0" xfId="1" applyNumberFormat="1" applyFont="1" applyFill="1" applyAlignment="1">
      <alignment horizontal="center" vertical="center"/>
    </xf>
  </cellXfs>
  <cellStyles count="51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  <cellStyle name="Normal" xfId="49"/>
    <cellStyle name="Обычный 2" xfId="50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tyles" Target="styles.xml"/><Relationship Id="rId11" Type="http://schemas.openxmlformats.org/officeDocument/2006/relationships/sharedStrings" Target="sharedString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8"/>
  <sheetViews>
    <sheetView tabSelected="1" zoomScale="90" zoomScaleNormal="90" topLeftCell="A12" workbookViewId="0">
      <selection activeCell="B22" sqref="B22"/>
    </sheetView>
  </sheetViews>
  <sheetFormatPr defaultColWidth="8.78095238095238" defaultRowHeight="15"/>
  <cols>
    <col min="1" max="1" width="10.7809523809524" customWidth="1"/>
    <col min="2" max="2" width="101.438095238095" customWidth="1"/>
    <col min="3" max="3" width="35" customWidth="1"/>
    <col min="4" max="4" width="13.6666666666667" customWidth="1"/>
  </cols>
  <sheetData>
    <row r="1" ht="16.05" customHeight="1" spans="1:3">
      <c r="A1" s="30"/>
      <c r="B1" s="30"/>
      <c r="C1" s="30"/>
    </row>
    <row r="2" ht="16.05" customHeight="1" spans="1:3">
      <c r="A2" s="31"/>
      <c r="B2" s="31"/>
      <c r="C2" s="31"/>
    </row>
    <row r="3" ht="16.05" customHeight="1" spans="1:3">
      <c r="A3" s="33"/>
      <c r="B3" s="33"/>
      <c r="C3" s="33"/>
    </row>
    <row r="4" ht="16.05" customHeight="1" spans="1:3">
      <c r="A4" s="31"/>
      <c r="B4" s="31"/>
      <c r="C4" s="31"/>
    </row>
    <row r="5" ht="16.05" customHeight="1" spans="1:3">
      <c r="A5" s="31"/>
      <c r="B5" s="31"/>
      <c r="C5" s="31"/>
    </row>
    <row r="6" ht="16.05" customHeight="1" spans="1:3">
      <c r="A6" s="31"/>
      <c r="B6" s="31"/>
      <c r="C6" s="60"/>
    </row>
    <row r="7" ht="16.05" customHeight="1" spans="1:3">
      <c r="A7" s="31"/>
      <c r="B7" s="31"/>
      <c r="C7" s="31"/>
    </row>
    <row r="8" ht="16.05" customHeight="1" spans="1:3">
      <c r="A8" s="33"/>
      <c r="B8" s="33"/>
      <c r="C8" s="33"/>
    </row>
    <row r="9" ht="16.05" customHeight="1" spans="1:3">
      <c r="A9" s="31"/>
      <c r="B9" s="31"/>
      <c r="C9" s="31"/>
    </row>
    <row r="10" ht="16.05" customHeight="1" spans="1:3">
      <c r="A10" s="31"/>
      <c r="B10" s="31"/>
      <c r="C10" s="31"/>
    </row>
    <row r="11" ht="16.05" customHeight="1" spans="1:3">
      <c r="A11" s="31"/>
      <c r="B11" s="31"/>
      <c r="C11" s="31"/>
    </row>
    <row r="12" ht="16.05" customHeight="1" spans="1:3">
      <c r="A12" s="34" t="s">
        <v>0</v>
      </c>
      <c r="B12" s="34"/>
      <c r="C12" s="34"/>
    </row>
    <row r="13" ht="16.05" customHeight="1" spans="1:3">
      <c r="A13" s="31"/>
      <c r="B13" s="31"/>
      <c r="C13" s="31"/>
    </row>
    <row r="14" ht="16.05" customHeight="1" spans="1:3">
      <c r="A14" s="31"/>
      <c r="B14" s="31"/>
      <c r="C14" s="31"/>
    </row>
    <row r="15" ht="16.05" customHeight="1" spans="1:3">
      <c r="A15" s="31"/>
      <c r="B15" s="31"/>
      <c r="C15" s="31"/>
    </row>
    <row r="16" ht="19.95" customHeight="1" spans="1:3">
      <c r="A16" s="61" t="s">
        <v>1</v>
      </c>
      <c r="B16" s="61"/>
      <c r="C16" s="61"/>
    </row>
    <row r="17" ht="16.05" customHeight="1" spans="1:3">
      <c r="A17" s="62" t="s">
        <v>2</v>
      </c>
      <c r="B17" s="62"/>
      <c r="C17" s="62"/>
    </row>
    <row r="18" ht="16.05" customHeight="1" spans="1:3">
      <c r="A18" s="31"/>
      <c r="B18" s="31"/>
      <c r="C18" s="31"/>
    </row>
    <row r="19" ht="72" customHeight="1" spans="1:3">
      <c r="A19" s="32" t="s">
        <v>3</v>
      </c>
      <c r="B19" s="32"/>
      <c r="C19" s="32"/>
    </row>
    <row r="20" ht="16.05" customHeight="1" spans="1:3">
      <c r="A20" s="62" t="s">
        <v>4</v>
      </c>
      <c r="B20" s="62"/>
      <c r="C20" s="62"/>
    </row>
    <row r="21" ht="16.05" customHeight="1" spans="1:3">
      <c r="A21" s="31"/>
      <c r="B21" s="31"/>
      <c r="C21" s="31"/>
    </row>
    <row r="22" ht="16.05" customHeight="1" spans="1:3">
      <c r="A22" s="31"/>
      <c r="B22" s="31"/>
      <c r="C22" s="31"/>
    </row>
    <row r="23" ht="51" customHeight="1" spans="1:9">
      <c r="A23" s="63" t="s">
        <v>5</v>
      </c>
      <c r="B23" s="63" t="s">
        <v>6</v>
      </c>
      <c r="C23" s="63" t="s">
        <v>7</v>
      </c>
      <c r="D23" s="64"/>
      <c r="E23" s="64"/>
      <c r="F23" s="64"/>
      <c r="G23" s="65"/>
      <c r="H23" s="65"/>
      <c r="I23" s="65"/>
    </row>
    <row r="24" ht="16.05" customHeight="1" spans="1:9">
      <c r="A24" s="63">
        <v>1</v>
      </c>
      <c r="B24" s="63">
        <v>2</v>
      </c>
      <c r="C24" s="63">
        <v>3</v>
      </c>
      <c r="D24" s="64"/>
      <c r="E24" s="64"/>
      <c r="F24" s="64"/>
      <c r="G24" s="65"/>
      <c r="H24" s="65"/>
      <c r="I24" s="65"/>
    </row>
    <row r="25" ht="16.95" customHeight="1" spans="1:9">
      <c r="A25" s="66" t="s">
        <v>8</v>
      </c>
      <c r="B25" s="67"/>
      <c r="C25" s="68"/>
      <c r="D25" s="64"/>
      <c r="E25" s="64"/>
      <c r="F25" s="64"/>
      <c r="G25" s="65"/>
      <c r="H25" s="65"/>
      <c r="I25" s="65"/>
    </row>
    <row r="26" ht="16.95" customHeight="1" spans="1:9">
      <c r="A26" s="63">
        <v>1</v>
      </c>
      <c r="B26" s="69" t="s">
        <v>9</v>
      </c>
      <c r="C26" s="70"/>
      <c r="D26" s="64"/>
      <c r="E26" s="64"/>
      <c r="F26" s="64"/>
      <c r="G26" s="65"/>
      <c r="H26" s="65" t="s">
        <v>10</v>
      </c>
      <c r="I26" s="65"/>
    </row>
    <row r="27" ht="16.95" customHeight="1" spans="1:9">
      <c r="A27" s="71" t="s">
        <v>11</v>
      </c>
      <c r="B27" s="69" t="s">
        <v>12</v>
      </c>
      <c r="C27" s="72">
        <v>0</v>
      </c>
      <c r="D27" s="73"/>
      <c r="E27" s="73"/>
      <c r="F27" s="73"/>
      <c r="G27" s="74" t="s">
        <v>13</v>
      </c>
      <c r="H27" s="74" t="s">
        <v>14</v>
      </c>
      <c r="I27" s="74" t="s">
        <v>15</v>
      </c>
    </row>
    <row r="28" ht="16.95" customHeight="1" spans="1:9">
      <c r="A28" s="71" t="s">
        <v>16</v>
      </c>
      <c r="B28" s="69" t="s">
        <v>17</v>
      </c>
      <c r="C28" s="72">
        <v>0</v>
      </c>
      <c r="D28" s="73"/>
      <c r="E28" s="73"/>
      <c r="F28" s="73"/>
      <c r="G28" s="75">
        <v>2019</v>
      </c>
      <c r="H28" s="76">
        <v>106.826398641827</v>
      </c>
      <c r="I28" s="96"/>
    </row>
    <row r="29" ht="16.95" customHeight="1" spans="1:9">
      <c r="A29" s="71" t="s">
        <v>18</v>
      </c>
      <c r="B29" s="69" t="s">
        <v>19</v>
      </c>
      <c r="C29" s="77">
        <f>ССР!G61*1.2</f>
        <v>2126.72084210532</v>
      </c>
      <c r="D29" s="73"/>
      <c r="E29" s="73"/>
      <c r="F29" s="73"/>
      <c r="G29" s="75">
        <v>2020</v>
      </c>
      <c r="H29" s="76">
        <v>105.561885224957</v>
      </c>
      <c r="I29" s="96"/>
    </row>
    <row r="30" ht="16.95" customHeight="1" spans="1:9">
      <c r="A30" s="63">
        <v>2</v>
      </c>
      <c r="B30" s="69" t="s">
        <v>20</v>
      </c>
      <c r="C30" s="77">
        <f>C27+C28+C29</f>
        <v>2126.72084210532</v>
      </c>
      <c r="D30" s="78"/>
      <c r="E30" s="79"/>
      <c r="F30" s="80"/>
      <c r="G30" s="75">
        <v>2021</v>
      </c>
      <c r="H30" s="76">
        <v>104.9354</v>
      </c>
      <c r="I30" s="96"/>
    </row>
    <row r="31" ht="16.95" customHeight="1" spans="1:9">
      <c r="A31" s="71" t="s">
        <v>21</v>
      </c>
      <c r="B31" s="69" t="s">
        <v>22</v>
      </c>
      <c r="C31" s="77">
        <f>C30-ROUND(C30/1.2,5)</f>
        <v>354.45347210532</v>
      </c>
      <c r="D31" s="73"/>
      <c r="E31" s="79"/>
      <c r="F31" s="73"/>
      <c r="G31" s="75">
        <v>2022</v>
      </c>
      <c r="H31" s="76">
        <v>114.631427330594</v>
      </c>
      <c r="I31" s="97"/>
    </row>
    <row r="32" ht="15.75" spans="1:9">
      <c r="A32" s="63">
        <v>3</v>
      </c>
      <c r="B32" s="69" t="s">
        <v>23</v>
      </c>
      <c r="C32" s="81">
        <f>C30*I37</f>
        <v>2353.28993796511</v>
      </c>
      <c r="D32" s="73"/>
      <c r="E32" s="82"/>
      <c r="F32" s="83"/>
      <c r="G32" s="84">
        <v>2023</v>
      </c>
      <c r="H32" s="76">
        <v>109.096466260827</v>
      </c>
      <c r="I32" s="97"/>
    </row>
    <row r="33" ht="15.75" spans="1:9">
      <c r="A33" s="63"/>
      <c r="B33" s="69" t="s">
        <v>24</v>
      </c>
      <c r="C33" s="77">
        <v>0.64</v>
      </c>
      <c r="D33" s="73"/>
      <c r="E33" s="82"/>
      <c r="F33" s="83"/>
      <c r="G33" s="84"/>
      <c r="H33" s="76"/>
      <c r="I33" s="97"/>
    </row>
    <row r="34" ht="15.75" spans="1:9">
      <c r="A34" s="63"/>
      <c r="B34" s="69" t="s">
        <v>25</v>
      </c>
      <c r="C34" s="81">
        <f>C32*C33</f>
        <v>1506.10556029767</v>
      </c>
      <c r="D34" s="73"/>
      <c r="E34" s="82"/>
      <c r="F34" s="83"/>
      <c r="G34" s="84"/>
      <c r="H34" s="76"/>
      <c r="I34" s="97"/>
    </row>
    <row r="35" ht="15.75" spans="1:9">
      <c r="A35" s="66" t="s">
        <v>26</v>
      </c>
      <c r="B35" s="67"/>
      <c r="C35" s="68"/>
      <c r="D35" s="64"/>
      <c r="E35" s="85"/>
      <c r="F35" s="86"/>
      <c r="G35" s="75">
        <v>2024</v>
      </c>
      <c r="H35" s="76">
        <v>109.113503262205</v>
      </c>
      <c r="I35" s="97"/>
    </row>
    <row r="36" ht="15.75" spans="1:9">
      <c r="A36" s="63">
        <v>1</v>
      </c>
      <c r="B36" s="69" t="s">
        <v>9</v>
      </c>
      <c r="C36" s="70"/>
      <c r="D36" s="64"/>
      <c r="E36" s="87"/>
      <c r="F36" s="88"/>
      <c r="G36" s="75">
        <v>2025</v>
      </c>
      <c r="H36" s="76">
        <v>107.816317063964</v>
      </c>
      <c r="I36" s="98">
        <f>(H36+100)/200</f>
        <v>1.03908158531982</v>
      </c>
    </row>
    <row r="37" ht="15.75" spans="1:9">
      <c r="A37" s="71" t="s">
        <v>11</v>
      </c>
      <c r="B37" s="69" t="s">
        <v>12</v>
      </c>
      <c r="C37" s="89">
        <f>ССР!D70+ССР!E70</f>
        <v>20065.2823594309</v>
      </c>
      <c r="D37" s="73"/>
      <c r="E37" s="87"/>
      <c r="F37" s="73"/>
      <c r="G37" s="75">
        <v>2026</v>
      </c>
      <c r="H37" s="76">
        <v>105.262896868962</v>
      </c>
      <c r="I37" s="98">
        <f>(H37+100)/200*H36/100</f>
        <v>1.10653447851459</v>
      </c>
    </row>
    <row r="38" ht="15.75" spans="1:9">
      <c r="A38" s="71" t="s">
        <v>16</v>
      </c>
      <c r="B38" s="69" t="s">
        <v>17</v>
      </c>
      <c r="C38" s="89">
        <v>0</v>
      </c>
      <c r="D38" s="73"/>
      <c r="E38" s="87"/>
      <c r="F38" s="73"/>
      <c r="G38" s="75">
        <v>2027</v>
      </c>
      <c r="H38" s="76">
        <v>104.420897989339</v>
      </c>
      <c r="I38" s="98">
        <f>(H38+100)/200*H37/100*H36/100</f>
        <v>1.15999229993523</v>
      </c>
    </row>
    <row r="39" ht="15.75" spans="1:9">
      <c r="A39" s="71" t="s">
        <v>18</v>
      </c>
      <c r="B39" s="69" t="s">
        <v>19</v>
      </c>
      <c r="C39" s="89">
        <f>ССР!G70-'Сводка затрат'!C29</f>
        <v>1006.21724390119</v>
      </c>
      <c r="D39" s="73"/>
      <c r="E39" s="87"/>
      <c r="F39" s="73"/>
      <c r="G39" s="75">
        <v>2028</v>
      </c>
      <c r="H39" s="76">
        <v>104.420897989339</v>
      </c>
      <c r="I39" s="98">
        <f>(H39+100)/200*H38/100*H37/100*H36/100</f>
        <v>1.21127437619956</v>
      </c>
    </row>
    <row r="40" ht="15.75" spans="1:9">
      <c r="A40" s="63">
        <v>2</v>
      </c>
      <c r="B40" s="69" t="s">
        <v>20</v>
      </c>
      <c r="C40" s="89">
        <f>C37+C38+C39</f>
        <v>21071.4996033321</v>
      </c>
      <c r="D40" s="78"/>
      <c r="E40" s="82"/>
      <c r="F40" s="83"/>
      <c r="G40" s="75">
        <v>2029</v>
      </c>
      <c r="H40" s="76">
        <v>104.420897989339</v>
      </c>
      <c r="I40" s="98">
        <f>(H40+100)/200*H39/100*H38/100*H37/100*H36/100</f>
        <v>1.26482358074235</v>
      </c>
    </row>
    <row r="41" ht="15.75" spans="1:9">
      <c r="A41" s="71" t="s">
        <v>21</v>
      </c>
      <c r="B41" s="69" t="s">
        <v>22</v>
      </c>
      <c r="C41" s="77">
        <f>C40-ROUND(C40/1.2,5)</f>
        <v>3511.91660333211</v>
      </c>
      <c r="D41" s="73"/>
      <c r="E41" s="87"/>
      <c r="F41" s="73"/>
      <c r="G41" s="64"/>
      <c r="H41" s="64"/>
      <c r="I41" s="64"/>
    </row>
    <row r="42" ht="15.75" spans="1:9">
      <c r="A42" s="63">
        <v>3</v>
      </c>
      <c r="B42" s="69" t="s">
        <v>23</v>
      </c>
      <c r="C42" s="90">
        <f>C40*I38</f>
        <v>24442.7772879535</v>
      </c>
      <c r="D42" s="73"/>
      <c r="E42" s="82"/>
      <c r="F42" s="83"/>
      <c r="G42" s="64"/>
      <c r="H42" s="64"/>
      <c r="I42" s="64"/>
    </row>
    <row r="43" ht="15.75" spans="1:9">
      <c r="A43" s="63"/>
      <c r="B43" s="69" t="s">
        <v>24</v>
      </c>
      <c r="C43" s="77">
        <f>C33</f>
        <v>0.64</v>
      </c>
      <c r="D43" s="73"/>
      <c r="E43" s="82"/>
      <c r="F43" s="83"/>
      <c r="G43" s="64"/>
      <c r="H43" s="64"/>
      <c r="I43" s="64"/>
    </row>
    <row r="44" ht="15.75" spans="1:9">
      <c r="A44" s="63"/>
      <c r="B44" s="69" t="s">
        <v>25</v>
      </c>
      <c r="C44" s="81">
        <f>C42*C43</f>
        <v>15643.3774642902</v>
      </c>
      <c r="D44" s="73"/>
      <c r="E44" s="82"/>
      <c r="F44" s="83"/>
      <c r="G44" s="64"/>
      <c r="H44" s="64"/>
      <c r="I44" s="64"/>
    </row>
    <row r="45" ht="15.75" spans="1:9">
      <c r="A45" s="63"/>
      <c r="B45" s="69"/>
      <c r="C45" s="89"/>
      <c r="D45" s="73"/>
      <c r="E45" s="91"/>
      <c r="F45" s="73"/>
      <c r="G45" s="64"/>
      <c r="H45" s="64"/>
      <c r="I45" s="64"/>
    </row>
    <row r="46" ht="15.75" spans="1:9">
      <c r="A46" s="63"/>
      <c r="B46" s="69" t="s">
        <v>27</v>
      </c>
      <c r="C46" s="92">
        <f>C34+C44</f>
        <v>17149.4830245879</v>
      </c>
      <c r="D46" s="73"/>
      <c r="E46" s="82"/>
      <c r="F46" s="83"/>
      <c r="G46" s="64"/>
      <c r="H46" s="64"/>
      <c r="I46" s="93"/>
    </row>
    <row r="47" ht="15.75" spans="1:9">
      <c r="A47" s="65"/>
      <c r="B47" s="65"/>
      <c r="C47" s="65"/>
      <c r="D47" s="93"/>
      <c r="E47" s="64"/>
      <c r="F47" s="88"/>
      <c r="G47" s="64"/>
      <c r="H47" s="64"/>
      <c r="I47" s="64"/>
    </row>
    <row r="48" ht="15.75" spans="1:9">
      <c r="A48" s="94" t="s">
        <v>28</v>
      </c>
      <c r="B48" s="65"/>
      <c r="C48" s="65"/>
      <c r="D48" s="64"/>
      <c r="E48" s="95"/>
      <c r="F48" s="64"/>
      <c r="G48" s="64"/>
      <c r="H48" s="64"/>
      <c r="I48" s="64"/>
    </row>
  </sheetData>
  <mergeCells count="7">
    <mergeCell ref="A12:C12"/>
    <mergeCell ref="A16:C16"/>
    <mergeCell ref="A17:C17"/>
    <mergeCell ref="A19:C19"/>
    <mergeCell ref="A20:C20"/>
    <mergeCell ref="A25:C25"/>
    <mergeCell ref="A35:C35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70"/>
  <sheetViews>
    <sheetView zoomScale="90" zoomScaleNormal="90" workbookViewId="0">
      <selection activeCell="B16" sqref="B16"/>
    </sheetView>
  </sheetViews>
  <sheetFormatPr defaultColWidth="8.78095238095238" defaultRowHeight="15.75" outlineLevelCol="7"/>
  <cols>
    <col min="1" max="1" width="10.7809523809524" style="27" customWidth="1"/>
    <col min="2" max="2" width="66.3333333333333" style="27" customWidth="1"/>
    <col min="3" max="3" width="66.6666666666667" style="27" customWidth="1"/>
    <col min="4" max="4" width="21.7809523809524" style="27" customWidth="1"/>
    <col min="5" max="5" width="21.1047619047619" style="27" customWidth="1"/>
    <col min="6" max="6" width="23" style="27" customWidth="1"/>
    <col min="7" max="7" width="16.6666666666667" style="27" customWidth="1"/>
    <col min="8" max="8" width="17.4380952380952" style="27" customWidth="1"/>
    <col min="9" max="9" width="8.78095238095238" style="27"/>
  </cols>
  <sheetData>
    <row r="1" spans="1:8">
      <c r="A1" s="30"/>
      <c r="B1" s="30"/>
      <c r="C1" s="30"/>
      <c r="D1" s="30"/>
      <c r="E1" s="30"/>
      <c r="F1" s="30"/>
      <c r="G1" s="30"/>
      <c r="H1" s="30"/>
    </row>
    <row r="2" spans="1:8">
      <c r="A2" s="31"/>
      <c r="B2" s="31"/>
      <c r="C2" s="31"/>
      <c r="D2" s="31"/>
      <c r="E2" s="31"/>
      <c r="F2" s="31"/>
      <c r="G2" s="31"/>
      <c r="H2" s="31"/>
    </row>
    <row r="3" spans="1:8">
      <c r="A3" s="33"/>
      <c r="B3" s="33"/>
      <c r="C3" s="33"/>
      <c r="E3" s="33"/>
      <c r="F3" s="33"/>
      <c r="G3" s="33"/>
      <c r="H3" s="33"/>
    </row>
    <row r="4" spans="1:8">
      <c r="A4" s="31"/>
      <c r="B4" s="31"/>
      <c r="C4" s="31"/>
      <c r="D4" s="31"/>
      <c r="E4" s="31"/>
      <c r="F4" s="31"/>
      <c r="G4" s="31"/>
      <c r="H4" s="31"/>
    </row>
    <row r="5" spans="1:8">
      <c r="A5" s="31"/>
      <c r="B5" s="31"/>
      <c r="C5" s="31"/>
      <c r="D5" s="31"/>
      <c r="E5" s="31"/>
      <c r="F5" s="31"/>
      <c r="G5" s="31"/>
      <c r="H5" s="31"/>
    </row>
    <row r="6" spans="1:8">
      <c r="A6" s="31"/>
      <c r="B6" s="31"/>
      <c r="C6" s="47"/>
      <c r="D6" s="31"/>
      <c r="E6" s="31"/>
      <c r="F6" s="31"/>
      <c r="G6" s="31"/>
      <c r="H6" s="31"/>
    </row>
    <row r="7" spans="1:8">
      <c r="A7" s="31"/>
      <c r="B7" s="31"/>
      <c r="C7" s="31"/>
      <c r="D7" s="31"/>
      <c r="E7" s="31"/>
      <c r="F7" s="31"/>
      <c r="G7" s="31"/>
      <c r="H7" s="31"/>
    </row>
    <row r="8" spans="1:8">
      <c r="A8" s="33"/>
      <c r="B8" s="33"/>
      <c r="C8" s="33"/>
      <c r="E8" s="33"/>
      <c r="F8" s="33"/>
      <c r="G8" s="33"/>
      <c r="H8" s="33"/>
    </row>
    <row r="9" spans="1:8">
      <c r="A9" s="31"/>
      <c r="B9" s="31"/>
      <c r="C9" s="31"/>
      <c r="D9" s="31"/>
      <c r="E9" s="31"/>
      <c r="F9" s="31"/>
      <c r="G9" s="31"/>
      <c r="H9" s="31"/>
    </row>
    <row r="10" spans="1:8">
      <c r="A10" s="31"/>
      <c r="B10" s="31"/>
      <c r="C10" s="31"/>
      <c r="D10" s="31"/>
      <c r="E10" s="31"/>
      <c r="F10" s="31"/>
      <c r="G10" s="31"/>
      <c r="H10" s="31"/>
    </row>
    <row r="11" spans="1:8">
      <c r="A11" s="34"/>
      <c r="B11" s="34"/>
      <c r="C11" s="48" t="s">
        <v>29</v>
      </c>
      <c r="E11" s="34"/>
      <c r="F11" s="34"/>
      <c r="G11" s="34"/>
      <c r="H11" s="34"/>
    </row>
    <row r="12" spans="1:8">
      <c r="A12" s="31"/>
      <c r="B12" s="31"/>
      <c r="C12" s="31"/>
      <c r="D12" s="31"/>
      <c r="E12" s="31"/>
      <c r="F12" s="31"/>
      <c r="G12" s="31"/>
      <c r="H12" s="31"/>
    </row>
    <row r="13" ht="78.75" customHeight="1" spans="1:8">
      <c r="A13" s="32" t="s">
        <v>3</v>
      </c>
      <c r="B13" s="32"/>
      <c r="C13" s="32"/>
      <c r="D13" s="32"/>
      <c r="E13" s="32"/>
      <c r="F13" s="32"/>
      <c r="G13" s="32"/>
      <c r="H13" s="32"/>
    </row>
    <row r="14" spans="1:8">
      <c r="A14" s="46"/>
      <c r="B14" s="46"/>
      <c r="C14" s="33" t="s">
        <v>4</v>
      </c>
      <c r="E14" s="46"/>
      <c r="F14" s="46"/>
      <c r="G14" s="46"/>
      <c r="H14" s="46"/>
    </row>
    <row r="15" spans="1:8">
      <c r="A15" s="31"/>
      <c r="B15" s="31"/>
      <c r="C15" s="31"/>
      <c r="D15" s="31"/>
      <c r="E15" s="49"/>
      <c r="F15" s="31"/>
      <c r="G15" s="31"/>
      <c r="H15" s="31"/>
    </row>
    <row r="16" spans="1:8">
      <c r="A16" s="31" t="s">
        <v>30</v>
      </c>
      <c r="B16" s="31"/>
      <c r="C16" s="31"/>
      <c r="D16" s="31"/>
      <c r="E16" s="31"/>
      <c r="F16" s="31"/>
      <c r="G16" s="31"/>
      <c r="H16" s="37"/>
    </row>
    <row r="17" spans="1:8">
      <c r="A17" s="31"/>
      <c r="B17" s="31"/>
      <c r="C17" s="31"/>
      <c r="D17" s="31"/>
      <c r="E17" s="31"/>
      <c r="F17" s="31"/>
      <c r="G17" s="31"/>
      <c r="H17" s="31"/>
    </row>
    <row r="18" ht="36" customHeight="1" spans="1:8">
      <c r="A18" s="3" t="s">
        <v>5</v>
      </c>
      <c r="B18" s="3" t="s">
        <v>31</v>
      </c>
      <c r="C18" s="3" t="s">
        <v>32</v>
      </c>
      <c r="D18" s="38" t="s">
        <v>33</v>
      </c>
      <c r="E18" s="39"/>
      <c r="F18" s="39"/>
      <c r="G18" s="39"/>
      <c r="H18" s="40"/>
    </row>
    <row r="19" ht="85.05" customHeight="1" spans="1:8">
      <c r="A19" s="3"/>
      <c r="B19" s="3"/>
      <c r="C19" s="3"/>
      <c r="D19" s="3" t="s">
        <v>34</v>
      </c>
      <c r="E19" s="3" t="s">
        <v>35</v>
      </c>
      <c r="F19" s="3" t="s">
        <v>36</v>
      </c>
      <c r="G19" s="3" t="s">
        <v>37</v>
      </c>
      <c r="H19" s="3" t="s">
        <v>38</v>
      </c>
    </row>
    <row r="20" spans="1:8">
      <c r="A20" s="3">
        <v>1</v>
      </c>
      <c r="B20" s="3">
        <v>2</v>
      </c>
      <c r="C20" s="41">
        <v>3</v>
      </c>
      <c r="D20" s="3">
        <v>4</v>
      </c>
      <c r="E20" s="3">
        <v>5</v>
      </c>
      <c r="F20" s="3">
        <v>6</v>
      </c>
      <c r="G20" s="3">
        <v>7</v>
      </c>
      <c r="H20" s="3">
        <v>8</v>
      </c>
    </row>
    <row r="21" ht="16.95" customHeight="1" spans="1:8">
      <c r="A21" s="50"/>
      <c r="B21" s="44"/>
      <c r="C21" s="51" t="s">
        <v>39</v>
      </c>
      <c r="D21" s="52"/>
      <c r="E21" s="52"/>
      <c r="F21" s="52"/>
      <c r="G21" s="52"/>
      <c r="H21" s="52"/>
    </row>
    <row r="22" spans="1:8">
      <c r="A22" s="50"/>
      <c r="B22" s="3"/>
      <c r="C22" s="53"/>
      <c r="D22" s="54"/>
      <c r="E22" s="54"/>
      <c r="F22" s="54"/>
      <c r="G22" s="52"/>
      <c r="H22" s="52">
        <f>SUM(D22:G22)</f>
        <v>0</v>
      </c>
    </row>
    <row r="23" ht="16.95" customHeight="1" spans="1:8">
      <c r="A23" s="3"/>
      <c r="B23" s="44"/>
      <c r="C23" s="51" t="s">
        <v>40</v>
      </c>
      <c r="D23" s="52">
        <f>SUM(D22:D22)</f>
        <v>0</v>
      </c>
      <c r="E23" s="52">
        <f>SUM(E22:E22)</f>
        <v>0</v>
      </c>
      <c r="F23" s="52">
        <f>SUM(F22:F22)</f>
        <v>0</v>
      </c>
      <c r="G23" s="52">
        <f>SUM(G22:G22)</f>
        <v>0</v>
      </c>
      <c r="H23" s="52">
        <f>SUM(D23:G23)</f>
        <v>0</v>
      </c>
    </row>
    <row r="24" ht="16.95" customHeight="1" spans="1:8">
      <c r="A24" s="3"/>
      <c r="B24" s="44"/>
      <c r="C24" s="55" t="s">
        <v>41</v>
      </c>
      <c r="D24" s="52"/>
      <c r="E24" s="52"/>
      <c r="F24" s="52"/>
      <c r="G24" s="52"/>
      <c r="H24" s="52"/>
    </row>
    <row r="25" s="46" customFormat="1" ht="31.5" spans="1:8">
      <c r="A25" s="3">
        <v>1</v>
      </c>
      <c r="B25" s="3" t="s">
        <v>42</v>
      </c>
      <c r="C25" s="53" t="s">
        <v>43</v>
      </c>
      <c r="D25" s="52">
        <v>14905.542897356</v>
      </c>
      <c r="E25" s="52">
        <v>529.69230899575</v>
      </c>
      <c r="F25" s="52">
        <v>0</v>
      </c>
      <c r="G25" s="52">
        <v>0</v>
      </c>
      <c r="H25" s="52">
        <v>15435.235206352</v>
      </c>
    </row>
    <row r="26" ht="16.95" customHeight="1" spans="1:8">
      <c r="A26" s="3"/>
      <c r="B26" s="44"/>
      <c r="C26" s="44" t="s">
        <v>44</v>
      </c>
      <c r="D26" s="52">
        <v>14905.542897356</v>
      </c>
      <c r="E26" s="52">
        <v>529.69230899575</v>
      </c>
      <c r="F26" s="52">
        <v>0</v>
      </c>
      <c r="G26" s="52">
        <v>0</v>
      </c>
      <c r="H26" s="52">
        <v>15435.235206352</v>
      </c>
    </row>
    <row r="27" ht="16.95" customHeight="1" spans="1:8">
      <c r="A27" s="3"/>
      <c r="B27" s="44"/>
      <c r="C27" s="55" t="s">
        <v>45</v>
      </c>
      <c r="D27" s="52"/>
      <c r="E27" s="52"/>
      <c r="F27" s="52"/>
      <c r="G27" s="52"/>
      <c r="H27" s="52"/>
    </row>
    <row r="28" s="46" customFormat="1" spans="1:8">
      <c r="A28" s="56"/>
      <c r="B28" s="56"/>
      <c r="C28" s="57"/>
      <c r="D28" s="52"/>
      <c r="E28" s="52"/>
      <c r="F28" s="52"/>
      <c r="G28" s="52"/>
      <c r="H28" s="52">
        <f>SUM(D28:G28)</f>
        <v>0</v>
      </c>
    </row>
    <row r="29" ht="16.95" customHeight="1" spans="1:8">
      <c r="A29" s="3"/>
      <c r="B29" s="44"/>
      <c r="C29" s="44" t="s">
        <v>46</v>
      </c>
      <c r="D29" s="52">
        <f>SUM(D28:D28)</f>
        <v>0</v>
      </c>
      <c r="E29" s="52">
        <f>SUM(E28:E28)</f>
        <v>0</v>
      </c>
      <c r="F29" s="52">
        <f>SUM(F28:F28)</f>
        <v>0</v>
      </c>
      <c r="G29" s="52">
        <f>SUM(G28:G28)</f>
        <v>0</v>
      </c>
      <c r="H29" s="52">
        <f>SUM(D29:G29)</f>
        <v>0</v>
      </c>
    </row>
    <row r="30" ht="16.95" customHeight="1" spans="1:8">
      <c r="A30" s="50"/>
      <c r="B30" s="44"/>
      <c r="C30" s="51" t="s">
        <v>47</v>
      </c>
      <c r="D30" s="52"/>
      <c r="E30" s="52"/>
      <c r="F30" s="52"/>
      <c r="G30" s="52"/>
      <c r="H30" s="52"/>
    </row>
    <row r="31" spans="1:8">
      <c r="A31" s="50"/>
      <c r="B31" s="3"/>
      <c r="C31" s="58"/>
      <c r="D31" s="52"/>
      <c r="E31" s="52"/>
      <c r="F31" s="52"/>
      <c r="G31" s="52"/>
      <c r="H31" s="52">
        <f>SUM(D31:G31)</f>
        <v>0</v>
      </c>
    </row>
    <row r="32" ht="16.95" customHeight="1" spans="1:8">
      <c r="A32" s="3"/>
      <c r="B32" s="44"/>
      <c r="C32" s="51" t="s">
        <v>48</v>
      </c>
      <c r="D32" s="52">
        <f>SUM(D31:D31)</f>
        <v>0</v>
      </c>
      <c r="E32" s="52">
        <f>SUM(E31:E31)</f>
        <v>0</v>
      </c>
      <c r="F32" s="52">
        <f>SUM(F31:F31)</f>
        <v>0</v>
      </c>
      <c r="G32" s="52">
        <f>SUM(G31:G31)</f>
        <v>0</v>
      </c>
      <c r="H32" s="52">
        <f>SUM(D32:G32)</f>
        <v>0</v>
      </c>
    </row>
    <row r="33" ht="16.95" customHeight="1" spans="1:8">
      <c r="A33" s="3"/>
      <c r="B33" s="44"/>
      <c r="C33" s="55" t="s">
        <v>49</v>
      </c>
      <c r="D33" s="52"/>
      <c r="E33" s="52"/>
      <c r="F33" s="52"/>
      <c r="G33" s="52"/>
      <c r="H33" s="52"/>
    </row>
    <row r="34" s="46" customFormat="1" spans="1:8">
      <c r="A34" s="56"/>
      <c r="B34" s="56"/>
      <c r="C34" s="57"/>
      <c r="D34" s="52"/>
      <c r="E34" s="52"/>
      <c r="F34" s="52"/>
      <c r="G34" s="52"/>
      <c r="H34" s="52">
        <f>SUM(D34:G34)</f>
        <v>0</v>
      </c>
    </row>
    <row r="35" ht="16.95" customHeight="1" spans="1:8">
      <c r="A35" s="3"/>
      <c r="B35" s="44"/>
      <c r="C35" s="44" t="s">
        <v>50</v>
      </c>
      <c r="D35" s="52">
        <f>SUM(D34:D34)</f>
        <v>0</v>
      </c>
      <c r="E35" s="52">
        <f>SUM(E34:E34)</f>
        <v>0</v>
      </c>
      <c r="F35" s="52">
        <f>SUM(F34:F34)</f>
        <v>0</v>
      </c>
      <c r="G35" s="52">
        <f>SUM(G34:G34)</f>
        <v>0</v>
      </c>
      <c r="H35" s="52">
        <f>SUM(D35:G35)</f>
        <v>0</v>
      </c>
    </row>
    <row r="36" ht="34.05" customHeight="1" spans="1:8">
      <c r="A36" s="3"/>
      <c r="B36" s="44"/>
      <c r="C36" s="55" t="s">
        <v>51</v>
      </c>
      <c r="D36" s="52"/>
      <c r="E36" s="52"/>
      <c r="F36" s="52"/>
      <c r="G36" s="52"/>
      <c r="H36" s="52"/>
    </row>
    <row r="37" s="46" customFormat="1" spans="1:8">
      <c r="A37" s="56"/>
      <c r="B37" s="56"/>
      <c r="C37" s="57"/>
      <c r="D37" s="52"/>
      <c r="E37" s="52"/>
      <c r="F37" s="52"/>
      <c r="G37" s="52"/>
      <c r="H37" s="52">
        <f>SUM(D37:G37)</f>
        <v>0</v>
      </c>
    </row>
    <row r="38" ht="16.95" customHeight="1" spans="1:8">
      <c r="A38" s="3"/>
      <c r="B38" s="44"/>
      <c r="C38" s="44" t="s">
        <v>52</v>
      </c>
      <c r="D38" s="52">
        <f>SUM(D37:D37)</f>
        <v>0</v>
      </c>
      <c r="E38" s="52">
        <f>SUM(E37:E37)</f>
        <v>0</v>
      </c>
      <c r="F38" s="52">
        <f>SUM(F37:F37)</f>
        <v>0</v>
      </c>
      <c r="G38" s="52">
        <f>SUM(G37:G37)</f>
        <v>0</v>
      </c>
      <c r="H38" s="52">
        <f>SUM(D38:G38)</f>
        <v>0</v>
      </c>
    </row>
    <row r="39" ht="16.95" customHeight="1" spans="1:8">
      <c r="A39" s="3"/>
      <c r="B39" s="44"/>
      <c r="C39" s="55" t="s">
        <v>53</v>
      </c>
      <c r="D39" s="52"/>
      <c r="E39" s="52"/>
      <c r="F39" s="52"/>
      <c r="G39" s="52"/>
      <c r="H39" s="52"/>
    </row>
    <row r="40" s="46" customFormat="1" spans="1:8">
      <c r="A40" s="56"/>
      <c r="B40" s="56"/>
      <c r="C40" s="57"/>
      <c r="D40" s="52"/>
      <c r="E40" s="52"/>
      <c r="F40" s="52"/>
      <c r="G40" s="52"/>
      <c r="H40" s="52">
        <f>SUM(D40:G40)</f>
        <v>0</v>
      </c>
    </row>
    <row r="41" ht="16.95" customHeight="1" spans="1:8">
      <c r="A41" s="3"/>
      <c r="B41" s="44"/>
      <c r="C41" s="44" t="s">
        <v>54</v>
      </c>
      <c r="D41" s="52">
        <f>SUM(D40:D40)</f>
        <v>0</v>
      </c>
      <c r="E41" s="52">
        <f>SUM(E40:E40)</f>
        <v>0</v>
      </c>
      <c r="F41" s="52">
        <f>SUM(F40:F40)</f>
        <v>0</v>
      </c>
      <c r="G41" s="52">
        <f>SUM(G40:G40)</f>
        <v>0</v>
      </c>
      <c r="H41" s="52">
        <f>SUM(D41:G41)</f>
        <v>0</v>
      </c>
    </row>
    <row r="42" ht="16.95" customHeight="1" spans="1:8">
      <c r="A42" s="3"/>
      <c r="B42" s="44"/>
      <c r="C42" s="44" t="s">
        <v>55</v>
      </c>
      <c r="D42" s="52">
        <v>14905.542897356</v>
      </c>
      <c r="E42" s="52">
        <v>529.69230899575</v>
      </c>
      <c r="F42" s="52">
        <v>0</v>
      </c>
      <c r="G42" s="52">
        <v>0</v>
      </c>
      <c r="H42" s="52">
        <v>15435.235206352</v>
      </c>
    </row>
    <row r="43" ht="16.95" customHeight="1" spans="1:8">
      <c r="A43" s="3"/>
      <c r="B43" s="44"/>
      <c r="C43" s="55" t="s">
        <v>56</v>
      </c>
      <c r="D43" s="52"/>
      <c r="E43" s="52"/>
      <c r="F43" s="52"/>
      <c r="G43" s="52"/>
      <c r="H43" s="52"/>
    </row>
    <row r="44" ht="31.5" spans="1:8">
      <c r="A44" s="3">
        <v>2</v>
      </c>
      <c r="B44" s="3" t="s">
        <v>57</v>
      </c>
      <c r="C44" s="53" t="s">
        <v>58</v>
      </c>
      <c r="D44" s="52">
        <v>372.6385724339</v>
      </c>
      <c r="E44" s="52">
        <v>13.242307724894</v>
      </c>
      <c r="F44" s="52">
        <v>0</v>
      </c>
      <c r="G44" s="52">
        <v>0</v>
      </c>
      <c r="H44" s="52">
        <v>385.88088015879</v>
      </c>
    </row>
    <row r="45" ht="16.95" customHeight="1" spans="1:8">
      <c r="A45" s="3"/>
      <c r="B45" s="44"/>
      <c r="C45" s="44" t="s">
        <v>59</v>
      </c>
      <c r="D45" s="52">
        <v>372.6385724339</v>
      </c>
      <c r="E45" s="52">
        <v>13.242307724894</v>
      </c>
      <c r="F45" s="52">
        <v>0</v>
      </c>
      <c r="G45" s="52">
        <v>0</v>
      </c>
      <c r="H45" s="52">
        <v>385.88088015879</v>
      </c>
    </row>
    <row r="46" ht="16.95" customHeight="1" spans="1:8">
      <c r="A46" s="3"/>
      <c r="B46" s="44"/>
      <c r="C46" s="44" t="s">
        <v>60</v>
      </c>
      <c r="D46" s="52">
        <v>15278.18146979</v>
      </c>
      <c r="E46" s="52">
        <v>542.93461672065</v>
      </c>
      <c r="F46" s="52">
        <v>0</v>
      </c>
      <c r="G46" s="52">
        <v>0</v>
      </c>
      <c r="H46" s="52">
        <v>15821.11608651</v>
      </c>
    </row>
    <row r="47" ht="16.95" customHeight="1" spans="1:8">
      <c r="A47" s="3"/>
      <c r="B47" s="44"/>
      <c r="C47" s="44" t="s">
        <v>61</v>
      </c>
      <c r="D47" s="52"/>
      <c r="E47" s="52"/>
      <c r="F47" s="52"/>
      <c r="G47" s="52"/>
      <c r="H47" s="52"/>
    </row>
    <row r="48" spans="1:8">
      <c r="A48" s="3">
        <v>3</v>
      </c>
      <c r="B48" s="3" t="s">
        <v>62</v>
      </c>
      <c r="C48" s="59" t="s">
        <v>63</v>
      </c>
      <c r="D48" s="52">
        <v>0</v>
      </c>
      <c r="E48" s="52">
        <v>0</v>
      </c>
      <c r="F48" s="52">
        <v>0</v>
      </c>
      <c r="G48" s="52">
        <v>128.51928457746</v>
      </c>
      <c r="H48" s="52">
        <v>128.51928457746</v>
      </c>
    </row>
    <row r="49" ht="31.5" spans="1:8">
      <c r="A49" s="3">
        <v>4</v>
      </c>
      <c r="B49" s="3" t="s">
        <v>64</v>
      </c>
      <c r="C49" s="59" t="s">
        <v>65</v>
      </c>
      <c r="D49" s="52">
        <v>398.76053636151</v>
      </c>
      <c r="E49" s="52">
        <v>14.170593496409</v>
      </c>
      <c r="F49" s="52">
        <v>0</v>
      </c>
      <c r="G49" s="52">
        <v>0</v>
      </c>
      <c r="H49" s="52">
        <v>412.93112985792</v>
      </c>
    </row>
    <row r="50" spans="1:8">
      <c r="A50" s="3">
        <v>5</v>
      </c>
      <c r="B50" s="3" t="s">
        <v>66</v>
      </c>
      <c r="C50" s="59" t="s">
        <v>67</v>
      </c>
      <c r="D50" s="52">
        <v>0</v>
      </c>
      <c r="E50" s="52">
        <v>0</v>
      </c>
      <c r="F50" s="52">
        <v>0</v>
      </c>
      <c r="G50" s="52">
        <v>423.20205432343</v>
      </c>
      <c r="H50" s="52">
        <v>423.20205432343</v>
      </c>
    </row>
    <row r="51" spans="1:8">
      <c r="A51" s="3">
        <v>6</v>
      </c>
      <c r="B51" s="3"/>
      <c r="C51" s="59" t="s">
        <v>68</v>
      </c>
      <c r="D51" s="52">
        <v>0</v>
      </c>
      <c r="E51" s="52">
        <v>0</v>
      </c>
      <c r="F51" s="52">
        <v>0</v>
      </c>
      <c r="G51" s="52">
        <v>84.309784259745</v>
      </c>
      <c r="H51" s="52">
        <v>84.309784259745</v>
      </c>
    </row>
    <row r="52" spans="1:8">
      <c r="A52" s="3">
        <v>7</v>
      </c>
      <c r="B52" s="3"/>
      <c r="C52" s="59" t="s">
        <v>69</v>
      </c>
      <c r="D52" s="52">
        <v>0</v>
      </c>
      <c r="E52" s="52">
        <v>0</v>
      </c>
      <c r="F52" s="52">
        <v>0</v>
      </c>
      <c r="G52" s="52">
        <v>126.44106020355</v>
      </c>
      <c r="H52" s="52">
        <v>126.44106020355</v>
      </c>
    </row>
    <row r="53" ht="16.95" customHeight="1" spans="1:8">
      <c r="A53" s="3"/>
      <c r="B53" s="44"/>
      <c r="C53" s="44" t="s">
        <v>70</v>
      </c>
      <c r="D53" s="52">
        <v>398.76053636151</v>
      </c>
      <c r="E53" s="52">
        <v>14.170593496409</v>
      </c>
      <c r="F53" s="52">
        <v>0</v>
      </c>
      <c r="G53" s="52">
        <v>762.47218336419</v>
      </c>
      <c r="H53" s="52">
        <v>1175.4033132221</v>
      </c>
    </row>
    <row r="54" ht="16.95" customHeight="1" spans="1:8">
      <c r="A54" s="3"/>
      <c r="B54" s="44"/>
      <c r="C54" s="44" t="s">
        <v>71</v>
      </c>
      <c r="D54" s="52">
        <v>15676.942006151</v>
      </c>
      <c r="E54" s="52">
        <v>557.10521021706</v>
      </c>
      <c r="F54" s="52">
        <v>0</v>
      </c>
      <c r="G54" s="52">
        <v>762.47218336419</v>
      </c>
      <c r="H54" s="52">
        <v>16996.519399733</v>
      </c>
    </row>
    <row r="55" ht="16.95" customHeight="1" spans="1:8">
      <c r="A55" s="3"/>
      <c r="B55" s="44"/>
      <c r="C55" s="44" t="s">
        <v>72</v>
      </c>
      <c r="D55" s="52"/>
      <c r="E55" s="52"/>
      <c r="F55" s="52"/>
      <c r="G55" s="52"/>
      <c r="H55" s="52"/>
    </row>
    <row r="56" spans="1:8">
      <c r="A56" s="3"/>
      <c r="B56" s="3"/>
      <c r="C56" s="59"/>
      <c r="D56" s="52"/>
      <c r="E56" s="52"/>
      <c r="F56" s="52"/>
      <c r="G56" s="52"/>
      <c r="H56" s="52">
        <f>SUM(D56:G56)</f>
        <v>0</v>
      </c>
    </row>
    <row r="57" ht="16.95" customHeight="1" spans="1:8">
      <c r="A57" s="3"/>
      <c r="B57" s="44"/>
      <c r="C57" s="44" t="s">
        <v>73</v>
      </c>
      <c r="D57" s="52">
        <f>SUM(D56:D56)</f>
        <v>0</v>
      </c>
      <c r="E57" s="52">
        <f>SUM(E56:E56)</f>
        <v>0</v>
      </c>
      <c r="F57" s="52">
        <f>SUM(F56:F56)</f>
        <v>0</v>
      </c>
      <c r="G57" s="52">
        <f>SUM(G56:G56)</f>
        <v>0</v>
      </c>
      <c r="H57" s="52">
        <f>SUM(D57:G57)</f>
        <v>0</v>
      </c>
    </row>
    <row r="58" ht="16.95" customHeight="1" spans="1:8">
      <c r="A58" s="3"/>
      <c r="B58" s="44"/>
      <c r="C58" s="44" t="s">
        <v>74</v>
      </c>
      <c r="D58" s="52">
        <v>15676.942006151</v>
      </c>
      <c r="E58" s="52">
        <v>557.10521021706</v>
      </c>
      <c r="F58" s="52">
        <v>0</v>
      </c>
      <c r="G58" s="52">
        <v>762.47218336419</v>
      </c>
      <c r="H58" s="52">
        <v>16996.519399733</v>
      </c>
    </row>
    <row r="59" ht="153" customHeight="1" spans="1:8">
      <c r="A59" s="3"/>
      <c r="B59" s="44"/>
      <c r="C59" s="44" t="s">
        <v>75</v>
      </c>
      <c r="D59" s="52"/>
      <c r="E59" s="52"/>
      <c r="F59" s="52"/>
      <c r="G59" s="52"/>
      <c r="H59" s="52"/>
    </row>
    <row r="60" spans="1:8">
      <c r="A60" s="3">
        <v>8</v>
      </c>
      <c r="B60" s="3" t="s">
        <v>76</v>
      </c>
      <c r="C60" s="59" t="s">
        <v>77</v>
      </c>
      <c r="D60" s="52">
        <v>0</v>
      </c>
      <c r="E60" s="52">
        <v>0</v>
      </c>
      <c r="F60" s="52">
        <v>0</v>
      </c>
      <c r="G60" s="52">
        <v>1772.2673684211</v>
      </c>
      <c r="H60" s="52">
        <v>1772.2673684211</v>
      </c>
    </row>
    <row r="61" ht="16.95" customHeight="1" spans="1:8">
      <c r="A61" s="3"/>
      <c r="B61" s="44"/>
      <c r="C61" s="44" t="s">
        <v>78</v>
      </c>
      <c r="D61" s="52">
        <v>0</v>
      </c>
      <c r="E61" s="52">
        <v>0</v>
      </c>
      <c r="F61" s="52">
        <v>0</v>
      </c>
      <c r="G61" s="52">
        <v>1772.2673684211</v>
      </c>
      <c r="H61" s="52">
        <v>1772.2673684211</v>
      </c>
    </row>
    <row r="62" ht="16.95" customHeight="1" spans="1:8">
      <c r="A62" s="3"/>
      <c r="B62" s="44"/>
      <c r="C62" s="44" t="s">
        <v>79</v>
      </c>
      <c r="D62" s="52">
        <v>15676.942006151</v>
      </c>
      <c r="E62" s="52">
        <v>557.10521021706</v>
      </c>
      <c r="F62" s="52">
        <v>0</v>
      </c>
      <c r="G62" s="52">
        <v>2534.7395517852</v>
      </c>
      <c r="H62" s="52">
        <v>18768.786768154</v>
      </c>
    </row>
    <row r="63" ht="16.95" customHeight="1" spans="1:8">
      <c r="A63" s="3"/>
      <c r="B63" s="44"/>
      <c r="C63" s="44" t="s">
        <v>80</v>
      </c>
      <c r="D63" s="52"/>
      <c r="E63" s="52"/>
      <c r="F63" s="52"/>
      <c r="G63" s="52"/>
      <c r="H63" s="52"/>
    </row>
    <row r="64" ht="34.05" customHeight="1" spans="1:8">
      <c r="A64" s="3">
        <v>9</v>
      </c>
      <c r="B64" s="3" t="s">
        <v>81</v>
      </c>
      <c r="C64" s="59" t="s">
        <v>82</v>
      </c>
      <c r="D64" s="52">
        <f>D62*3%</f>
        <v>470.30826018453</v>
      </c>
      <c r="E64" s="52">
        <f>E62*3%</f>
        <v>16.7131563065118</v>
      </c>
      <c r="F64" s="52">
        <f>F62*3%</f>
        <v>0</v>
      </c>
      <c r="G64" s="52">
        <f>G62*3%</f>
        <v>76.042186553556</v>
      </c>
      <c r="H64" s="52">
        <f>SUM(D64:G64)</f>
        <v>563.063603044598</v>
      </c>
    </row>
    <row r="65" ht="16.95" customHeight="1" spans="1:8">
      <c r="A65" s="3"/>
      <c r="B65" s="44"/>
      <c r="C65" s="44" t="s">
        <v>83</v>
      </c>
      <c r="D65" s="52">
        <f>D64</f>
        <v>470.30826018453</v>
      </c>
      <c r="E65" s="52">
        <f>E64</f>
        <v>16.7131563065118</v>
      </c>
      <c r="F65" s="52">
        <f>F64</f>
        <v>0</v>
      </c>
      <c r="G65" s="52">
        <f>G64</f>
        <v>76.042186553556</v>
      </c>
      <c r="H65" s="52">
        <f>SUM(D65:G65)</f>
        <v>563.063603044598</v>
      </c>
    </row>
    <row r="66" ht="16.95" customHeight="1" spans="1:8">
      <c r="A66" s="3"/>
      <c r="B66" s="44"/>
      <c r="C66" s="44" t="s">
        <v>84</v>
      </c>
      <c r="D66" s="52">
        <f>D65+D62</f>
        <v>16147.2502663355</v>
      </c>
      <c r="E66" s="52">
        <f>E65+E62</f>
        <v>573.818366523572</v>
      </c>
      <c r="F66" s="52">
        <f>F65+F62</f>
        <v>0</v>
      </c>
      <c r="G66" s="52">
        <f>G65+G62</f>
        <v>2610.78173833876</v>
      </c>
      <c r="H66" s="52">
        <f>SUM(D66:G66)</f>
        <v>19331.8503711979</v>
      </c>
    </row>
    <row r="67" ht="16.95" customHeight="1" spans="1:8">
      <c r="A67" s="3"/>
      <c r="B67" s="44"/>
      <c r="C67" s="44" t="s">
        <v>85</v>
      </c>
      <c r="D67" s="52"/>
      <c r="E67" s="52"/>
      <c r="F67" s="52"/>
      <c r="G67" s="52"/>
      <c r="H67" s="52"/>
    </row>
    <row r="68" ht="16.95" customHeight="1" spans="1:8">
      <c r="A68" s="3">
        <v>10</v>
      </c>
      <c r="B68" s="3" t="s">
        <v>86</v>
      </c>
      <c r="C68" s="59" t="s">
        <v>87</v>
      </c>
      <c r="D68" s="52">
        <f>D66*20%</f>
        <v>3229.45005326711</v>
      </c>
      <c r="E68" s="52">
        <f>E66*20%</f>
        <v>114.763673304714</v>
      </c>
      <c r="F68" s="52">
        <f>F66*20%</f>
        <v>0</v>
      </c>
      <c r="G68" s="52">
        <f>G66*20%</f>
        <v>522.156347667751</v>
      </c>
      <c r="H68" s="52">
        <f>SUM(D68:G68)</f>
        <v>3866.37007423957</v>
      </c>
    </row>
    <row r="69" ht="16.95" customHeight="1" spans="1:8">
      <c r="A69" s="3"/>
      <c r="B69" s="44"/>
      <c r="C69" s="44" t="s">
        <v>88</v>
      </c>
      <c r="D69" s="52">
        <f>D68</f>
        <v>3229.45005326711</v>
      </c>
      <c r="E69" s="52">
        <f>E68</f>
        <v>114.763673304714</v>
      </c>
      <c r="F69" s="52">
        <f>F68</f>
        <v>0</v>
      </c>
      <c r="G69" s="52">
        <f>G68</f>
        <v>522.156347667751</v>
      </c>
      <c r="H69" s="52">
        <f>SUM(D69:G69)</f>
        <v>3866.37007423957</v>
      </c>
    </row>
    <row r="70" ht="16.95" customHeight="1" spans="1:8">
      <c r="A70" s="3"/>
      <c r="B70" s="44"/>
      <c r="C70" s="44" t="s">
        <v>89</v>
      </c>
      <c r="D70" s="52">
        <f>D69+D66</f>
        <v>19376.7003196026</v>
      </c>
      <c r="E70" s="52">
        <f>E69+E66</f>
        <v>688.582039828286</v>
      </c>
      <c r="F70" s="52">
        <f>F69+F66</f>
        <v>0</v>
      </c>
      <c r="G70" s="52">
        <f>G69+G66</f>
        <v>3132.93808600651</v>
      </c>
      <c r="H70" s="52">
        <f>SUM(D70:G70)</f>
        <v>23198.2204454374</v>
      </c>
    </row>
  </sheetData>
  <mergeCells count="5">
    <mergeCell ref="A13:H13"/>
    <mergeCell ref="D18:H18"/>
    <mergeCell ref="A18:A19"/>
    <mergeCell ref="B18:B19"/>
    <mergeCell ref="C18:C19"/>
  </mergeCells>
  <pageMargins left="0.19685039370079" right="0.15748031496063" top="0.19685039370079" bottom="0.19685039370079" header="0.51181102362205" footer="0.51181102362205"/>
  <pageSetup paperSize="9" scale="43" fitToHeight="0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78095238095238" defaultRowHeight="15.75"/>
  <cols>
    <col min="1" max="1" width="10.7809523809524" style="27" customWidth="1"/>
    <col min="2" max="2" width="51.4380952380952" style="27" customWidth="1"/>
    <col min="3" max="3" width="66.6666666666667" style="27" customWidth="1"/>
    <col min="4" max="4" width="30.7809523809524" style="27" customWidth="1"/>
    <col min="5" max="5" width="19.3333333333333" style="27" customWidth="1"/>
    <col min="6" max="6" width="21" style="27" customWidth="1"/>
    <col min="7" max="7" width="16.6666666666667" style="27" customWidth="1"/>
    <col min="8" max="8" width="20.1047619047619" style="27" customWidth="1"/>
    <col min="9" max="9" width="15" style="27" customWidth="1" outlineLevel="7"/>
    <col min="10" max="10" width="13.1047619047619" style="28" customWidth="1" outlineLevel="7"/>
    <col min="11" max="11" width="8.78095238095238" style="27"/>
    <col min="12" max="12" width="9.33333333333333" style="27" customWidth="1"/>
    <col min="13" max="13" width="17.3333333333333" style="27" customWidth="1"/>
    <col min="14" max="14" width="8.78095238095238" style="27"/>
  </cols>
  <sheetData>
    <row r="1" spans="1:8">
      <c r="A1" s="29"/>
      <c r="B1" s="30"/>
      <c r="C1" s="30"/>
      <c r="D1" s="30"/>
      <c r="E1" s="30"/>
      <c r="F1" s="30"/>
      <c r="G1" s="30"/>
      <c r="H1" s="30" t="s">
        <v>90</v>
      </c>
    </row>
    <row r="2" ht="45.75" customHeight="1" spans="1:8">
      <c r="A2" s="31"/>
      <c r="B2" s="31" t="s">
        <v>91</v>
      </c>
      <c r="C2" s="32" t="s">
        <v>3</v>
      </c>
      <c r="D2" s="32"/>
      <c r="E2" s="32"/>
      <c r="F2" s="32"/>
      <c r="G2" s="32"/>
      <c r="H2" s="32"/>
    </row>
    <row r="3" spans="1:8">
      <c r="A3" s="33"/>
      <c r="B3" s="33"/>
      <c r="C3" s="33"/>
      <c r="E3" s="33"/>
      <c r="F3" s="33"/>
      <c r="G3" s="33"/>
      <c r="H3" s="33"/>
    </row>
    <row r="4" spans="1:8">
      <c r="A4" s="31"/>
      <c r="B4" s="31"/>
      <c r="C4" s="31"/>
      <c r="D4" s="31"/>
      <c r="E4" s="31"/>
      <c r="F4" s="31"/>
      <c r="G4" s="31"/>
      <c r="H4" s="31"/>
    </row>
    <row r="5" spans="1:8">
      <c r="A5" s="34"/>
      <c r="B5" s="34"/>
      <c r="C5" s="34"/>
      <c r="D5" s="30" t="s">
        <v>92</v>
      </c>
      <c r="E5" s="35"/>
      <c r="F5" s="34"/>
      <c r="G5" s="34"/>
      <c r="H5" s="34"/>
    </row>
    <row r="6" spans="1:8">
      <c r="A6" s="31"/>
      <c r="B6" s="31"/>
      <c r="C6" s="31"/>
      <c r="D6" s="31"/>
      <c r="E6" s="31"/>
      <c r="F6" s="31"/>
      <c r="G6" s="31"/>
      <c r="H6" s="31"/>
    </row>
    <row r="7" ht="31.5" spans="1:8">
      <c r="A7" s="31"/>
      <c r="B7" s="31" t="s">
        <v>93</v>
      </c>
      <c r="C7" s="36" t="s">
        <v>43</v>
      </c>
      <c r="D7" s="31"/>
      <c r="E7" s="31"/>
      <c r="F7" s="31"/>
      <c r="G7" s="31"/>
      <c r="H7" s="31"/>
    </row>
    <row r="8" spans="1:8">
      <c r="A8" s="31"/>
      <c r="B8" s="31"/>
      <c r="C8" s="31"/>
      <c r="D8" s="31"/>
      <c r="E8" s="31"/>
      <c r="F8" s="31"/>
      <c r="G8" s="31"/>
      <c r="H8" s="31"/>
    </row>
    <row r="9" spans="1:10">
      <c r="A9" s="31" t="s">
        <v>30</v>
      </c>
      <c r="B9" s="31"/>
      <c r="C9" s="31"/>
      <c r="D9" s="31"/>
      <c r="E9" s="31"/>
      <c r="F9" s="31"/>
      <c r="G9" s="31"/>
      <c r="H9" s="37"/>
      <c r="J9" s="27"/>
    </row>
    <row r="10" ht="23.25" customHeight="1" spans="1:10">
      <c r="A10" s="3" t="s">
        <v>5</v>
      </c>
      <c r="B10" s="3" t="s">
        <v>31</v>
      </c>
      <c r="C10" s="3" t="s">
        <v>94</v>
      </c>
      <c r="D10" s="38" t="s">
        <v>33</v>
      </c>
      <c r="E10" s="39"/>
      <c r="F10" s="39"/>
      <c r="G10" s="39"/>
      <c r="H10" s="40"/>
      <c r="J10" s="27"/>
    </row>
    <row r="11" ht="59.25" customHeight="1" spans="1:10">
      <c r="A11" s="3"/>
      <c r="B11" s="3"/>
      <c r="C11" s="3"/>
      <c r="D11" s="3" t="s">
        <v>34</v>
      </c>
      <c r="E11" s="3" t="s">
        <v>35</v>
      </c>
      <c r="F11" s="3" t="s">
        <v>36</v>
      </c>
      <c r="G11" s="3" t="s">
        <v>37</v>
      </c>
      <c r="H11" s="3" t="s">
        <v>38</v>
      </c>
      <c r="J11" s="27"/>
    </row>
    <row r="12" spans="1:10">
      <c r="A12" s="3">
        <v>1</v>
      </c>
      <c r="B12" s="3">
        <v>2</v>
      </c>
      <c r="C12" s="41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J12" s="27"/>
    </row>
    <row r="13" ht="86.25" customHeight="1" spans="1:10">
      <c r="A13" s="3">
        <v>1</v>
      </c>
      <c r="B13" s="42" t="s">
        <v>95</v>
      </c>
      <c r="C13" s="4" t="s">
        <v>96</v>
      </c>
      <c r="D13" s="43">
        <v>10915.542897356</v>
      </c>
      <c r="E13" s="43">
        <v>181.37230899575</v>
      </c>
      <c r="F13" s="43">
        <v>0</v>
      </c>
      <c r="G13" s="43">
        <v>0</v>
      </c>
      <c r="H13" s="43">
        <v>11096.915206352</v>
      </c>
      <c r="J13" s="27"/>
    </row>
    <row r="14" ht="16.95" customHeight="1" spans="1:9">
      <c r="A14" s="3"/>
      <c r="B14" s="44"/>
      <c r="C14" s="44" t="s">
        <v>97</v>
      </c>
      <c r="D14" s="43">
        <v>10915.542897356</v>
      </c>
      <c r="E14" s="43">
        <v>181.37230899575</v>
      </c>
      <c r="F14" s="43">
        <v>0</v>
      </c>
      <c r="G14" s="43">
        <v>0</v>
      </c>
      <c r="H14" s="43">
        <v>11096.915206352</v>
      </c>
      <c r="I14" s="45"/>
    </row>
    <row r="15" spans="12:14">
      <c r="L15" s="28"/>
      <c r="M15" s="28"/>
      <c r="N15" s="28"/>
    </row>
    <row r="16" spans="12:14">
      <c r="L16" s="28"/>
      <c r="M16" s="28"/>
      <c r="N16" s="28"/>
    </row>
    <row r="17" spans="12:14">
      <c r="L17" s="28"/>
      <c r="M17" s="28"/>
      <c r="N17" s="28"/>
    </row>
    <row r="18" spans="12:14">
      <c r="L18" s="28"/>
      <c r="M18" s="28"/>
      <c r="N18" s="28"/>
    </row>
    <row r="19" spans="11:14">
      <c r="K19" s="28"/>
      <c r="L19" s="28"/>
      <c r="M19" s="28"/>
      <c r="N19" s="28"/>
    </row>
    <row r="20" spans="11:14">
      <c r="K20" s="28"/>
      <c r="N20" s="28"/>
    </row>
    <row r="21" spans="11:11">
      <c r="K21" s="28"/>
    </row>
    <row r="22" spans="11:11">
      <c r="K22" s="28"/>
    </row>
    <row r="23" spans="11:11">
      <c r="K23" s="28"/>
    </row>
    <row r="24" spans="12:12">
      <c r="L24" s="28"/>
    </row>
    <row r="25" spans="12:12">
      <c r="L25" s="28"/>
    </row>
    <row r="26" spans="12:12">
      <c r="L26" s="28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9" bottom="0.19685039370079" header="0.51181102362205" footer="0.51181102362205"/>
  <pageSetup paperSize="9" scale="62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zoomScale="90" zoomScaleNormal="90" workbookViewId="0">
      <selection activeCell="D12" sqref="D12"/>
    </sheetView>
  </sheetViews>
  <sheetFormatPr defaultColWidth="8.78095238095238" defaultRowHeight="15.75"/>
  <cols>
    <col min="1" max="1" width="10.7809523809524" style="27" customWidth="1"/>
    <col min="2" max="2" width="51.4380952380952" style="27" customWidth="1"/>
    <col min="3" max="3" width="66.6666666666667" style="27" customWidth="1"/>
    <col min="4" max="4" width="30.7809523809524" style="27" customWidth="1"/>
    <col min="5" max="5" width="19.3333333333333" style="27" customWidth="1"/>
    <col min="6" max="6" width="21" style="27" customWidth="1"/>
    <col min="7" max="7" width="16.6666666666667" style="27" customWidth="1"/>
    <col min="8" max="8" width="20.1047619047619" style="27" customWidth="1"/>
    <col min="9" max="9" width="15" style="27" customWidth="1" outlineLevel="7"/>
    <col min="10" max="10" width="13.1047619047619" style="28" customWidth="1" outlineLevel="7"/>
    <col min="11" max="11" width="8.78095238095238" style="27"/>
    <col min="12" max="12" width="9.33333333333333" style="27" customWidth="1"/>
    <col min="13" max="13" width="17.3333333333333" style="27" customWidth="1"/>
    <col min="14" max="14" width="8.78095238095238" style="27"/>
  </cols>
  <sheetData>
    <row r="1" spans="1:8">
      <c r="A1" s="29"/>
      <c r="B1" s="30"/>
      <c r="C1" s="30"/>
      <c r="D1" s="30"/>
      <c r="E1" s="30"/>
      <c r="F1" s="30"/>
      <c r="G1" s="30"/>
      <c r="H1" s="30" t="s">
        <v>90</v>
      </c>
    </row>
    <row r="2" ht="45.75" customHeight="1" spans="1:8">
      <c r="A2" s="31"/>
      <c r="B2" s="31" t="s">
        <v>91</v>
      </c>
      <c r="C2" s="32" t="s">
        <v>3</v>
      </c>
      <c r="D2" s="32"/>
      <c r="E2" s="32"/>
      <c r="F2" s="32"/>
      <c r="G2" s="32"/>
      <c r="H2" s="32"/>
    </row>
    <row r="3" spans="1:8">
      <c r="A3" s="33"/>
      <c r="B3" s="33"/>
      <c r="C3" s="33"/>
      <c r="E3" s="33"/>
      <c r="F3" s="33"/>
      <c r="G3" s="33"/>
      <c r="H3" s="33"/>
    </row>
    <row r="4" spans="1:8">
      <c r="A4" s="31"/>
      <c r="B4" s="31"/>
      <c r="C4" s="31"/>
      <c r="D4" s="31"/>
      <c r="E4" s="31"/>
      <c r="F4" s="31"/>
      <c r="G4" s="31"/>
      <c r="H4" s="31"/>
    </row>
    <row r="5" spans="1:8">
      <c r="A5" s="34"/>
      <c r="B5" s="34"/>
      <c r="C5" s="34"/>
      <c r="D5" s="30" t="s">
        <v>98</v>
      </c>
      <c r="E5" s="35"/>
      <c r="F5" s="34"/>
      <c r="G5" s="34"/>
      <c r="H5" s="34"/>
    </row>
    <row r="6" spans="1:8">
      <c r="A6" s="31"/>
      <c r="B6" s="31"/>
      <c r="C6" s="31"/>
      <c r="D6" s="31"/>
      <c r="E6" s="31"/>
      <c r="F6" s="31"/>
      <c r="G6" s="31"/>
      <c r="H6" s="31"/>
    </row>
    <row r="7" spans="1:8">
      <c r="A7" s="31"/>
      <c r="B7" s="31" t="s">
        <v>93</v>
      </c>
      <c r="C7" s="36" t="s">
        <v>63</v>
      </c>
      <c r="D7" s="31"/>
      <c r="E7" s="31"/>
      <c r="F7" s="31"/>
      <c r="G7" s="31"/>
      <c r="H7" s="31"/>
    </row>
    <row r="8" spans="1:8">
      <c r="A8" s="31"/>
      <c r="B8" s="31"/>
      <c r="C8" s="31"/>
      <c r="D8" s="31"/>
      <c r="E8" s="31"/>
      <c r="F8" s="31"/>
      <c r="G8" s="31"/>
      <c r="H8" s="31"/>
    </row>
    <row r="9" spans="1:10">
      <c r="A9" s="31" t="s">
        <v>30</v>
      </c>
      <c r="B9" s="31"/>
      <c r="C9" s="31"/>
      <c r="D9" s="31"/>
      <c r="E9" s="31"/>
      <c r="F9" s="31"/>
      <c r="G9" s="31"/>
      <c r="H9" s="37"/>
      <c r="J9" s="27"/>
    </row>
    <row r="10" ht="23.25" customHeight="1" spans="1:10">
      <c r="A10" s="3" t="s">
        <v>5</v>
      </c>
      <c r="B10" s="3" t="s">
        <v>31</v>
      </c>
      <c r="C10" s="3" t="s">
        <v>94</v>
      </c>
      <c r="D10" s="38" t="s">
        <v>33</v>
      </c>
      <c r="E10" s="39"/>
      <c r="F10" s="39"/>
      <c r="G10" s="39"/>
      <c r="H10" s="40"/>
      <c r="J10" s="27"/>
    </row>
    <row r="11" ht="59.25" customHeight="1" spans="1:10">
      <c r="A11" s="3"/>
      <c r="B11" s="3"/>
      <c r="C11" s="3"/>
      <c r="D11" s="3" t="s">
        <v>34</v>
      </c>
      <c r="E11" s="3" t="s">
        <v>35</v>
      </c>
      <c r="F11" s="3" t="s">
        <v>36</v>
      </c>
      <c r="G11" s="3" t="s">
        <v>37</v>
      </c>
      <c r="H11" s="3" t="s">
        <v>38</v>
      </c>
      <c r="J11" s="27"/>
    </row>
    <row r="12" spans="1:10">
      <c r="A12" s="3">
        <v>1</v>
      </c>
      <c r="B12" s="3">
        <v>2</v>
      </c>
      <c r="C12" s="41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J12" s="27"/>
    </row>
    <row r="13" ht="86.25" customHeight="1" spans="1:10">
      <c r="A13" s="3">
        <v>1</v>
      </c>
      <c r="B13" s="42" t="s">
        <v>99</v>
      </c>
      <c r="C13" s="4" t="s">
        <v>63</v>
      </c>
      <c r="D13" s="43">
        <v>0</v>
      </c>
      <c r="E13" s="43">
        <v>0</v>
      </c>
      <c r="F13" s="43">
        <v>0</v>
      </c>
      <c r="G13" s="43">
        <v>128.51928457746</v>
      </c>
      <c r="H13" s="43">
        <v>128.51928457746</v>
      </c>
      <c r="J13" s="27"/>
    </row>
    <row r="14" ht="16.95" customHeight="1" spans="1:9">
      <c r="A14" s="3"/>
      <c r="B14" s="44"/>
      <c r="C14" s="44" t="s">
        <v>97</v>
      </c>
      <c r="D14" s="43">
        <v>0</v>
      </c>
      <c r="E14" s="43">
        <v>0</v>
      </c>
      <c r="F14" s="43">
        <v>0</v>
      </c>
      <c r="G14" s="43">
        <v>128.51928457746</v>
      </c>
      <c r="H14" s="43">
        <v>128.51928457746</v>
      </c>
      <c r="I14" s="45"/>
    </row>
    <row r="15" spans="12:14">
      <c r="L15" s="28"/>
      <c r="M15" s="28"/>
      <c r="N15" s="28"/>
    </row>
    <row r="16" spans="12:14">
      <c r="L16" s="28"/>
      <c r="M16" s="28"/>
      <c r="N16" s="28"/>
    </row>
    <row r="17" spans="12:14">
      <c r="L17" s="28"/>
      <c r="M17" s="28"/>
      <c r="N17" s="28"/>
    </row>
    <row r="18" spans="12:14">
      <c r="L18" s="28"/>
      <c r="M18" s="28"/>
      <c r="N18" s="28"/>
    </row>
    <row r="19" spans="11:14">
      <c r="K19" s="28"/>
      <c r="L19" s="28"/>
      <c r="M19" s="28"/>
      <c r="N19" s="28"/>
    </row>
    <row r="20" spans="11:14">
      <c r="K20" s="28"/>
      <c r="N20" s="28"/>
    </row>
    <row r="21" spans="11:11">
      <c r="K21" s="28"/>
    </row>
    <row r="22" spans="11:11">
      <c r="K22" s="28"/>
    </row>
    <row r="23" spans="11:11">
      <c r="K23" s="28"/>
    </row>
    <row r="24" spans="12:12">
      <c r="L24" s="28"/>
    </row>
    <row r="25" spans="12:12">
      <c r="L25" s="28"/>
    </row>
    <row r="26" spans="12:12">
      <c r="L26" s="28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9" bottom="0.19685039370079" header="0.51181102362205" footer="0.51181102362205"/>
  <pageSetup paperSize="9" scale="62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78095238095238" defaultRowHeight="15.75"/>
  <cols>
    <col min="1" max="1" width="10.7809523809524" style="27" customWidth="1"/>
    <col min="2" max="2" width="51.4380952380952" style="27" customWidth="1"/>
    <col min="3" max="3" width="66.6666666666667" style="27" customWidth="1"/>
    <col min="4" max="4" width="30.7809523809524" style="27" customWidth="1"/>
    <col min="5" max="5" width="19.3333333333333" style="27" customWidth="1"/>
    <col min="6" max="6" width="21" style="27" customWidth="1"/>
    <col min="7" max="7" width="16.6666666666667" style="27" customWidth="1"/>
    <col min="8" max="8" width="20.1047619047619" style="27" customWidth="1"/>
    <col min="9" max="9" width="15" style="27" customWidth="1" outlineLevel="7"/>
    <col min="10" max="10" width="13.1047619047619" style="28" customWidth="1" outlineLevel="7"/>
    <col min="11" max="11" width="8.78095238095238" style="27"/>
    <col min="12" max="12" width="9.33333333333333" style="27" customWidth="1"/>
    <col min="13" max="13" width="17.3333333333333" style="27" customWidth="1"/>
    <col min="14" max="14" width="8.78095238095238" style="27"/>
  </cols>
  <sheetData>
    <row r="1" spans="1:8">
      <c r="A1" s="29"/>
      <c r="B1" s="30"/>
      <c r="C1" s="30"/>
      <c r="D1" s="30"/>
      <c r="E1" s="30"/>
      <c r="F1" s="30"/>
      <c r="G1" s="30"/>
      <c r="H1" s="30" t="s">
        <v>90</v>
      </c>
    </row>
    <row r="2" ht="45.75" customHeight="1" spans="1:8">
      <c r="A2" s="31"/>
      <c r="B2" s="31" t="s">
        <v>91</v>
      </c>
      <c r="C2" s="32" t="s">
        <v>3</v>
      </c>
      <c r="D2" s="32"/>
      <c r="E2" s="32"/>
      <c r="F2" s="32"/>
      <c r="G2" s="32"/>
      <c r="H2" s="32"/>
    </row>
    <row r="3" spans="1:8">
      <c r="A3" s="33"/>
      <c r="B3" s="33"/>
      <c r="C3" s="33"/>
      <c r="E3" s="33"/>
      <c r="F3" s="33"/>
      <c r="G3" s="33"/>
      <c r="H3" s="33"/>
    </row>
    <row r="4" spans="1:8">
      <c r="A4" s="31"/>
      <c r="B4" s="31"/>
      <c r="C4" s="31"/>
      <c r="D4" s="31"/>
      <c r="E4" s="31"/>
      <c r="F4" s="31"/>
      <c r="G4" s="31"/>
      <c r="H4" s="31"/>
    </row>
    <row r="5" spans="1:8">
      <c r="A5" s="34"/>
      <c r="B5" s="34"/>
      <c r="C5" s="34"/>
      <c r="D5" s="30" t="s">
        <v>100</v>
      </c>
      <c r="E5" s="35"/>
      <c r="F5" s="34"/>
      <c r="G5" s="34"/>
      <c r="H5" s="34"/>
    </row>
    <row r="6" spans="1:8">
      <c r="A6" s="31"/>
      <c r="B6" s="31"/>
      <c r="C6" s="31"/>
      <c r="D6" s="31"/>
      <c r="E6" s="31"/>
      <c r="F6" s="31"/>
      <c r="G6" s="31"/>
      <c r="H6" s="31"/>
    </row>
    <row r="7" spans="1:8">
      <c r="A7" s="31"/>
      <c r="B7" s="31" t="s">
        <v>93</v>
      </c>
      <c r="C7" s="36" t="s">
        <v>77</v>
      </c>
      <c r="D7" s="31"/>
      <c r="E7" s="31"/>
      <c r="F7" s="31"/>
      <c r="G7" s="31"/>
      <c r="H7" s="31"/>
    </row>
    <row r="8" spans="1:8">
      <c r="A8" s="31"/>
      <c r="B8" s="31"/>
      <c r="C8" s="31"/>
      <c r="D8" s="31"/>
      <c r="E8" s="31"/>
      <c r="F8" s="31"/>
      <c r="G8" s="31"/>
      <c r="H8" s="31"/>
    </row>
    <row r="9" spans="1:10">
      <c r="A9" s="31" t="s">
        <v>30</v>
      </c>
      <c r="B9" s="31"/>
      <c r="C9" s="31"/>
      <c r="D9" s="31"/>
      <c r="E9" s="31"/>
      <c r="F9" s="31"/>
      <c r="G9" s="31"/>
      <c r="H9" s="37"/>
      <c r="J9" s="27"/>
    </row>
    <row r="10" ht="23.25" customHeight="1" spans="1:10">
      <c r="A10" s="3" t="s">
        <v>5</v>
      </c>
      <c r="B10" s="3" t="s">
        <v>31</v>
      </c>
      <c r="C10" s="3" t="s">
        <v>94</v>
      </c>
      <c r="D10" s="38" t="s">
        <v>33</v>
      </c>
      <c r="E10" s="39"/>
      <c r="F10" s="39"/>
      <c r="G10" s="39"/>
      <c r="H10" s="40"/>
      <c r="J10" s="27"/>
    </row>
    <row r="11" ht="59.25" customHeight="1" spans="1:10">
      <c r="A11" s="3"/>
      <c r="B11" s="3"/>
      <c r="C11" s="3"/>
      <c r="D11" s="3" t="s">
        <v>34</v>
      </c>
      <c r="E11" s="3" t="s">
        <v>35</v>
      </c>
      <c r="F11" s="3" t="s">
        <v>36</v>
      </c>
      <c r="G11" s="3" t="s">
        <v>37</v>
      </c>
      <c r="H11" s="3" t="s">
        <v>38</v>
      </c>
      <c r="J11" s="27"/>
    </row>
    <row r="12" spans="1:10">
      <c r="A12" s="3">
        <v>1</v>
      </c>
      <c r="B12" s="3">
        <v>2</v>
      </c>
      <c r="C12" s="41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J12" s="27"/>
    </row>
    <row r="13" ht="86.25" customHeight="1" spans="1:10">
      <c r="A13" s="3">
        <v>1</v>
      </c>
      <c r="B13" s="42" t="s">
        <v>101</v>
      </c>
      <c r="C13" s="4" t="s">
        <v>77</v>
      </c>
      <c r="D13" s="43">
        <v>0</v>
      </c>
      <c r="E13" s="43">
        <v>0</v>
      </c>
      <c r="F13" s="43">
        <v>0</v>
      </c>
      <c r="G13" s="43">
        <v>1274.1473684211</v>
      </c>
      <c r="H13" s="43">
        <v>1274.1473684211</v>
      </c>
      <c r="J13" s="27"/>
    </row>
    <row r="14" ht="16.95" customHeight="1" spans="1:9">
      <c r="A14" s="3"/>
      <c r="B14" s="44"/>
      <c r="C14" s="44" t="s">
        <v>97</v>
      </c>
      <c r="D14" s="43">
        <v>0</v>
      </c>
      <c r="E14" s="43">
        <v>0</v>
      </c>
      <c r="F14" s="43">
        <v>0</v>
      </c>
      <c r="G14" s="43">
        <v>1274.1473684211</v>
      </c>
      <c r="H14" s="43">
        <v>1274.1473684211</v>
      </c>
      <c r="I14" s="45"/>
    </row>
    <row r="15" spans="12:14">
      <c r="L15" s="28"/>
      <c r="M15" s="28"/>
      <c r="N15" s="28"/>
    </row>
    <row r="16" spans="12:14">
      <c r="L16" s="28"/>
      <c r="M16" s="28"/>
      <c r="N16" s="28"/>
    </row>
    <row r="17" spans="12:14">
      <c r="L17" s="28"/>
      <c r="M17" s="28"/>
      <c r="N17" s="28"/>
    </row>
    <row r="18" spans="12:14">
      <c r="L18" s="28"/>
      <c r="M18" s="28"/>
      <c r="N18" s="28"/>
    </row>
    <row r="19" spans="11:14">
      <c r="K19" s="28"/>
      <c r="L19" s="28"/>
      <c r="M19" s="28"/>
      <c r="N19" s="28"/>
    </row>
    <row r="20" spans="11:14">
      <c r="K20" s="28"/>
      <c r="N20" s="28"/>
    </row>
    <row r="21" spans="11:11">
      <c r="K21" s="28"/>
    </row>
    <row r="22" spans="11:11">
      <c r="K22" s="28"/>
    </row>
    <row r="23" spans="11:11">
      <c r="K23" s="28"/>
    </row>
    <row r="24" spans="12:12">
      <c r="L24" s="28"/>
    </row>
    <row r="25" spans="12:12">
      <c r="L25" s="28"/>
    </row>
    <row r="26" spans="12:12">
      <c r="L26" s="28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9" bottom="0.19685039370079" header="0.51181102362205" footer="0.51181102362205"/>
  <pageSetup paperSize="9" scale="62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78095238095238" defaultRowHeight="15.75"/>
  <cols>
    <col min="1" max="1" width="10.7809523809524" style="27" customWidth="1"/>
    <col min="2" max="2" width="51.4380952380952" style="27" customWidth="1"/>
    <col min="3" max="3" width="66.6666666666667" style="27" customWidth="1"/>
    <col min="4" max="4" width="30.7809523809524" style="27" customWidth="1"/>
    <col min="5" max="5" width="19.3333333333333" style="27" customWidth="1"/>
    <col min="6" max="6" width="21" style="27" customWidth="1"/>
    <col min="7" max="7" width="16.6666666666667" style="27" customWidth="1"/>
    <col min="8" max="8" width="20.1047619047619" style="27" customWidth="1"/>
    <col min="9" max="9" width="15" style="27" customWidth="1" outlineLevel="7"/>
    <col min="10" max="10" width="13.1047619047619" style="28" customWidth="1" outlineLevel="7"/>
    <col min="11" max="11" width="8.78095238095238" style="27"/>
    <col min="12" max="12" width="9.33333333333333" style="27" customWidth="1"/>
    <col min="13" max="13" width="17.3333333333333" style="27" customWidth="1"/>
    <col min="14" max="14" width="8.78095238095238" style="27"/>
  </cols>
  <sheetData>
    <row r="1" spans="1:8">
      <c r="A1" s="29"/>
      <c r="B1" s="30"/>
      <c r="C1" s="30"/>
      <c r="D1" s="30"/>
      <c r="E1" s="30"/>
      <c r="F1" s="30"/>
      <c r="G1" s="30"/>
      <c r="H1" s="30" t="s">
        <v>90</v>
      </c>
    </row>
    <row r="2" ht="45.75" customHeight="1" spans="1:8">
      <c r="A2" s="31"/>
      <c r="B2" s="31" t="s">
        <v>91</v>
      </c>
      <c r="C2" s="32" t="s">
        <v>3</v>
      </c>
      <c r="D2" s="32"/>
      <c r="E2" s="32"/>
      <c r="F2" s="32"/>
      <c r="G2" s="32"/>
      <c r="H2" s="32"/>
    </row>
    <row r="3" spans="1:8">
      <c r="A3" s="33"/>
      <c r="B3" s="33"/>
      <c r="C3" s="33"/>
      <c r="E3" s="33"/>
      <c r="F3" s="33"/>
      <c r="G3" s="33"/>
      <c r="H3" s="33"/>
    </row>
    <row r="4" spans="1:8">
      <c r="A4" s="31"/>
      <c r="B4" s="31"/>
      <c r="C4" s="31"/>
      <c r="D4" s="31"/>
      <c r="E4" s="31"/>
      <c r="F4" s="31"/>
      <c r="G4" s="31"/>
      <c r="H4" s="31"/>
    </row>
    <row r="5" spans="1:8">
      <c r="A5" s="34"/>
      <c r="B5" s="34"/>
      <c r="C5" s="34"/>
      <c r="D5" s="30" t="s">
        <v>92</v>
      </c>
      <c r="E5" s="35"/>
      <c r="F5" s="34"/>
      <c r="G5" s="34"/>
      <c r="H5" s="34"/>
    </row>
    <row r="6" spans="1:8">
      <c r="A6" s="31"/>
      <c r="B6" s="31"/>
      <c r="C6" s="31"/>
      <c r="D6" s="31"/>
      <c r="E6" s="31"/>
      <c r="F6" s="31"/>
      <c r="G6" s="31"/>
      <c r="H6" s="31"/>
    </row>
    <row r="7" spans="1:8">
      <c r="A7" s="31"/>
      <c r="B7" s="31" t="s">
        <v>93</v>
      </c>
      <c r="C7" s="36"/>
      <c r="D7" s="31"/>
      <c r="E7" s="31"/>
      <c r="F7" s="31"/>
      <c r="G7" s="31"/>
      <c r="H7" s="31"/>
    </row>
    <row r="8" spans="1:8">
      <c r="A8" s="31"/>
      <c r="B8" s="31"/>
      <c r="C8" s="31"/>
      <c r="D8" s="31"/>
      <c r="E8" s="31"/>
      <c r="F8" s="31"/>
      <c r="G8" s="31"/>
      <c r="H8" s="31"/>
    </row>
    <row r="9" spans="1:10">
      <c r="A9" s="31" t="s">
        <v>30</v>
      </c>
      <c r="B9" s="31"/>
      <c r="C9" s="31"/>
      <c r="D9" s="31"/>
      <c r="E9" s="31"/>
      <c r="F9" s="31"/>
      <c r="G9" s="31"/>
      <c r="H9" s="37"/>
      <c r="J9" s="27"/>
    </row>
    <row r="10" ht="23.25" customHeight="1" spans="1:10">
      <c r="A10" s="3" t="s">
        <v>5</v>
      </c>
      <c r="B10" s="3" t="s">
        <v>31</v>
      </c>
      <c r="C10" s="3" t="s">
        <v>94</v>
      </c>
      <c r="D10" s="38" t="s">
        <v>33</v>
      </c>
      <c r="E10" s="39"/>
      <c r="F10" s="39"/>
      <c r="G10" s="39"/>
      <c r="H10" s="40"/>
      <c r="J10" s="27"/>
    </row>
    <row r="11" ht="59.25" customHeight="1" spans="1:10">
      <c r="A11" s="3"/>
      <c r="B11" s="3"/>
      <c r="C11" s="3"/>
      <c r="D11" s="3" t="s">
        <v>34</v>
      </c>
      <c r="E11" s="3" t="s">
        <v>35</v>
      </c>
      <c r="F11" s="3" t="s">
        <v>36</v>
      </c>
      <c r="G11" s="3" t="s">
        <v>37</v>
      </c>
      <c r="H11" s="3" t="s">
        <v>38</v>
      </c>
      <c r="J11" s="27"/>
    </row>
    <row r="12" spans="1:10">
      <c r="A12" s="3">
        <v>1</v>
      </c>
      <c r="B12" s="3">
        <v>2</v>
      </c>
      <c r="C12" s="41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J12" s="27"/>
    </row>
    <row r="13" ht="86.25" customHeight="1" spans="1:10">
      <c r="A13" s="3">
        <v>1</v>
      </c>
      <c r="B13" s="42" t="s">
        <v>95</v>
      </c>
      <c r="C13" s="4" t="s">
        <v>96</v>
      </c>
      <c r="D13" s="43">
        <v>3990</v>
      </c>
      <c r="E13" s="43">
        <v>348.32</v>
      </c>
      <c r="F13" s="43">
        <v>0</v>
      </c>
      <c r="G13" s="43">
        <v>0</v>
      </c>
      <c r="H13" s="43">
        <v>4338.32</v>
      </c>
      <c r="J13" s="27"/>
    </row>
    <row r="14" ht="16.95" customHeight="1" spans="1:9">
      <c r="A14" s="3"/>
      <c r="B14" s="44"/>
      <c r="C14" s="44" t="s">
        <v>97</v>
      </c>
      <c r="D14" s="43">
        <v>3990</v>
      </c>
      <c r="E14" s="43">
        <v>348.32</v>
      </c>
      <c r="F14" s="43">
        <v>0</v>
      </c>
      <c r="G14" s="43">
        <v>0</v>
      </c>
      <c r="H14" s="43">
        <v>4338.32</v>
      </c>
      <c r="I14" s="45"/>
    </row>
    <row r="15" spans="12:14">
      <c r="L15" s="28"/>
      <c r="M15" s="28"/>
      <c r="N15" s="28"/>
    </row>
    <row r="16" spans="12:14">
      <c r="L16" s="28"/>
      <c r="M16" s="28"/>
      <c r="N16" s="28"/>
    </row>
    <row r="17" spans="12:14">
      <c r="L17" s="28"/>
      <c r="M17" s="28"/>
      <c r="N17" s="28"/>
    </row>
    <row r="18" spans="12:14">
      <c r="L18" s="28"/>
      <c r="M18" s="28"/>
      <c r="N18" s="28"/>
    </row>
    <row r="19" spans="11:14">
      <c r="K19" s="28"/>
      <c r="L19" s="28"/>
      <c r="M19" s="28"/>
      <c r="N19" s="28"/>
    </row>
    <row r="20" spans="11:14">
      <c r="K20" s="28"/>
      <c r="N20" s="28"/>
    </row>
    <row r="21" spans="11:11">
      <c r="K21" s="28"/>
    </row>
    <row r="22" spans="11:11">
      <c r="K22" s="28"/>
    </row>
    <row r="23" spans="11:11">
      <c r="K23" s="28"/>
    </row>
    <row r="24" spans="12:12">
      <c r="L24" s="28"/>
    </row>
    <row r="25" spans="12:12">
      <c r="L25" s="28"/>
    </row>
    <row r="26" spans="12:12">
      <c r="L26" s="28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9" bottom="0.19685039370079" header="0.51181102362205" footer="0.51181102362205"/>
  <pageSetup paperSize="9" scale="62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zoomScale="90" zoomScaleNormal="90" workbookViewId="0">
      <selection activeCell="C5" sqref="C5"/>
    </sheetView>
  </sheetViews>
  <sheetFormatPr defaultColWidth="8.78095238095238" defaultRowHeight="15.75"/>
  <cols>
    <col min="1" max="1" width="10.7809523809524" style="27" customWidth="1"/>
    <col min="2" max="2" width="51.4380952380952" style="27" customWidth="1"/>
    <col min="3" max="3" width="66.6666666666667" style="27" customWidth="1"/>
    <col min="4" max="4" width="30.7809523809524" style="27" customWidth="1"/>
    <col min="5" max="5" width="19.3333333333333" style="27" customWidth="1"/>
    <col min="6" max="6" width="21" style="27" customWidth="1"/>
    <col min="7" max="7" width="16.6666666666667" style="27" customWidth="1"/>
    <col min="8" max="8" width="20.1047619047619" style="27" customWidth="1"/>
    <col min="9" max="9" width="15" style="27" customWidth="1" outlineLevel="7"/>
    <col min="10" max="10" width="13.1047619047619" style="28" customWidth="1" outlineLevel="7"/>
    <col min="11" max="11" width="8.78095238095238" style="27"/>
    <col min="12" max="12" width="9.33333333333333" style="27" customWidth="1"/>
    <col min="13" max="13" width="17.3333333333333" style="27" customWidth="1"/>
    <col min="14" max="14" width="8.78095238095238" style="27"/>
  </cols>
  <sheetData>
    <row r="1" spans="1:8">
      <c r="A1" s="29"/>
      <c r="B1" s="30"/>
      <c r="C1" s="30"/>
      <c r="D1" s="30"/>
      <c r="E1" s="30"/>
      <c r="F1" s="30"/>
      <c r="G1" s="30"/>
      <c r="H1" s="30" t="s">
        <v>90</v>
      </c>
    </row>
    <row r="2" ht="45.75" customHeight="1" spans="1:8">
      <c r="A2" s="31"/>
      <c r="B2" s="31" t="s">
        <v>91</v>
      </c>
      <c r="C2" s="32" t="s">
        <v>3</v>
      </c>
      <c r="D2" s="32"/>
      <c r="E2" s="32"/>
      <c r="F2" s="32"/>
      <c r="G2" s="32"/>
      <c r="H2" s="32"/>
    </row>
    <row r="3" spans="1:8">
      <c r="A3" s="33"/>
      <c r="B3" s="33"/>
      <c r="C3" s="33"/>
      <c r="E3" s="33"/>
      <c r="F3" s="33"/>
      <c r="G3" s="33"/>
      <c r="H3" s="33"/>
    </row>
    <row r="4" spans="1:8">
      <c r="A4" s="31"/>
      <c r="B4" s="31"/>
      <c r="C4" s="31"/>
      <c r="D4" s="31"/>
      <c r="E4" s="31"/>
      <c r="F4" s="31"/>
      <c r="G4" s="31"/>
      <c r="H4" s="31"/>
    </row>
    <row r="5" spans="1:8">
      <c r="A5" s="34"/>
      <c r="B5" s="34"/>
      <c r="C5" s="34"/>
      <c r="D5" s="30" t="s">
        <v>100</v>
      </c>
      <c r="E5" s="35"/>
      <c r="F5" s="34"/>
      <c r="G5" s="34"/>
      <c r="H5" s="34"/>
    </row>
    <row r="6" spans="1:8">
      <c r="A6" s="31"/>
      <c r="B6" s="31"/>
      <c r="C6" s="31"/>
      <c r="D6" s="31"/>
      <c r="E6" s="31"/>
      <c r="F6" s="31"/>
      <c r="G6" s="31"/>
      <c r="H6" s="31"/>
    </row>
    <row r="7" spans="1:8">
      <c r="A7" s="31"/>
      <c r="B7" s="31" t="s">
        <v>93</v>
      </c>
      <c r="C7" s="36" t="s">
        <v>77</v>
      </c>
      <c r="D7" s="31"/>
      <c r="E7" s="31"/>
      <c r="F7" s="31"/>
      <c r="G7" s="31"/>
      <c r="H7" s="31"/>
    </row>
    <row r="8" spans="1:8">
      <c r="A8" s="31"/>
      <c r="B8" s="31"/>
      <c r="C8" s="31"/>
      <c r="D8" s="31"/>
      <c r="E8" s="31"/>
      <c r="F8" s="31"/>
      <c r="G8" s="31"/>
      <c r="H8" s="31"/>
    </row>
    <row r="9" spans="1:10">
      <c r="A9" s="31" t="s">
        <v>30</v>
      </c>
      <c r="B9" s="31"/>
      <c r="C9" s="31"/>
      <c r="D9" s="31"/>
      <c r="E9" s="31"/>
      <c r="F9" s="31"/>
      <c r="G9" s="31"/>
      <c r="H9" s="37"/>
      <c r="J9" s="27"/>
    </row>
    <row r="10" ht="23.25" customHeight="1" spans="1:10">
      <c r="A10" s="3" t="s">
        <v>5</v>
      </c>
      <c r="B10" s="3" t="s">
        <v>31</v>
      </c>
      <c r="C10" s="3" t="s">
        <v>94</v>
      </c>
      <c r="D10" s="38" t="s">
        <v>33</v>
      </c>
      <c r="E10" s="39"/>
      <c r="F10" s="39"/>
      <c r="G10" s="39"/>
      <c r="H10" s="40"/>
      <c r="J10" s="27"/>
    </row>
    <row r="11" ht="59.25" customHeight="1" spans="1:10">
      <c r="A11" s="3"/>
      <c r="B11" s="3"/>
      <c r="C11" s="3"/>
      <c r="D11" s="3" t="s">
        <v>34</v>
      </c>
      <c r="E11" s="3" t="s">
        <v>35</v>
      </c>
      <c r="F11" s="3" t="s">
        <v>36</v>
      </c>
      <c r="G11" s="3" t="s">
        <v>37</v>
      </c>
      <c r="H11" s="3" t="s">
        <v>38</v>
      </c>
      <c r="J11" s="27"/>
    </row>
    <row r="12" spans="1:10">
      <c r="A12" s="3">
        <v>1</v>
      </c>
      <c r="B12" s="3">
        <v>2</v>
      </c>
      <c r="C12" s="41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J12" s="27"/>
    </row>
    <row r="13" ht="86.25" customHeight="1" spans="1:10">
      <c r="A13" s="3">
        <v>1</v>
      </c>
      <c r="B13" s="42" t="s">
        <v>101</v>
      </c>
      <c r="C13" s="4" t="s">
        <v>77</v>
      </c>
      <c r="D13" s="43">
        <v>0</v>
      </c>
      <c r="E13" s="43">
        <v>0</v>
      </c>
      <c r="F13" s="43">
        <v>0</v>
      </c>
      <c r="G13" s="43">
        <v>498.12</v>
      </c>
      <c r="H13" s="43">
        <v>498.12</v>
      </c>
      <c r="J13" s="27"/>
    </row>
    <row r="14" ht="16.95" customHeight="1" spans="1:9">
      <c r="A14" s="3"/>
      <c r="B14" s="44"/>
      <c r="C14" s="44" t="s">
        <v>97</v>
      </c>
      <c r="D14" s="43">
        <v>0</v>
      </c>
      <c r="E14" s="43">
        <v>0</v>
      </c>
      <c r="F14" s="43">
        <v>0</v>
      </c>
      <c r="G14" s="43">
        <v>498.12</v>
      </c>
      <c r="H14" s="43">
        <v>498.12</v>
      </c>
      <c r="I14" s="45"/>
    </row>
    <row r="15" spans="12:14">
      <c r="L15" s="28"/>
      <c r="M15" s="28"/>
      <c r="N15" s="28"/>
    </row>
    <row r="16" spans="12:14">
      <c r="L16" s="28"/>
      <c r="M16" s="28"/>
      <c r="N16" s="28"/>
    </row>
    <row r="17" spans="12:14">
      <c r="L17" s="28"/>
      <c r="M17" s="28"/>
      <c r="N17" s="28"/>
    </row>
    <row r="18" spans="12:14">
      <c r="L18" s="28"/>
      <c r="M18" s="28"/>
      <c r="N18" s="28"/>
    </row>
    <row r="19" spans="11:14">
      <c r="K19" s="28"/>
      <c r="L19" s="28"/>
      <c r="M19" s="28"/>
      <c r="N19" s="28"/>
    </row>
    <row r="20" spans="11:14">
      <c r="K20" s="28"/>
      <c r="N20" s="28"/>
    </row>
    <row r="21" spans="11:11">
      <c r="K21" s="28"/>
    </row>
    <row r="22" spans="11:11">
      <c r="K22" s="28"/>
    </row>
    <row r="23" spans="11:11">
      <c r="K23" s="28"/>
    </row>
    <row r="24" spans="12:12">
      <c r="L24" s="28"/>
    </row>
    <row r="25" spans="12:12">
      <c r="L25" s="28"/>
    </row>
    <row r="26" spans="12:12">
      <c r="L26" s="28"/>
    </row>
  </sheetData>
  <mergeCells count="5">
    <mergeCell ref="C2:H2"/>
    <mergeCell ref="D10:H10"/>
    <mergeCell ref="A10:A11"/>
    <mergeCell ref="B10:B11"/>
    <mergeCell ref="C10:C11"/>
  </mergeCells>
  <pageMargins left="0.15748031496063" right="0.15748031496063" top="0.19685039370079" bottom="0.19685039370079" header="0.51181102362205" footer="0.51181102362205"/>
  <pageSetup paperSize="9" scale="62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1"/>
  <sheetViews>
    <sheetView zoomScale="75" zoomScaleNormal="75" topLeftCell="A42" workbookViewId="0">
      <selection activeCell="H44" sqref="H44:H47"/>
    </sheetView>
  </sheetViews>
  <sheetFormatPr defaultColWidth="8.78095238095238" defaultRowHeight="18.75" outlineLevelCol="7"/>
  <cols>
    <col min="1" max="1" width="18" style="8" customWidth="1"/>
    <col min="2" max="2" width="92.6666666666667" style="9" customWidth="1"/>
    <col min="3" max="3" width="30" style="9" customWidth="1"/>
    <col min="4" max="4" width="15.6666666666667" style="10" customWidth="1"/>
    <col min="5" max="6" width="14.3333333333333" style="10" customWidth="1"/>
    <col min="7" max="7" width="20.1047619047619" style="10" customWidth="1"/>
    <col min="8" max="8" width="136.333333333333" style="9" customWidth="1"/>
    <col min="10" max="10" width="19.4380952380952" customWidth="1"/>
  </cols>
  <sheetData>
    <row r="1" ht="76.05" customHeight="1" spans="1:8">
      <c r="A1" s="11" t="s">
        <v>102</v>
      </c>
      <c r="B1" s="11" t="s">
        <v>103</v>
      </c>
      <c r="C1" s="11" t="s">
        <v>104</v>
      </c>
      <c r="D1" s="11" t="s">
        <v>105</v>
      </c>
      <c r="E1" s="11" t="s">
        <v>106</v>
      </c>
      <c r="F1" s="11" t="s">
        <v>107</v>
      </c>
      <c r="G1" s="11" t="s">
        <v>108</v>
      </c>
      <c r="H1" s="11" t="s">
        <v>109</v>
      </c>
    </row>
    <row r="2" spans="1:8">
      <c r="A2" s="11">
        <v>1</v>
      </c>
      <c r="B2" s="11">
        <v>2</v>
      </c>
      <c r="C2" s="11">
        <v>3</v>
      </c>
      <c r="D2" s="11">
        <v>4</v>
      </c>
      <c r="E2" s="11">
        <v>5</v>
      </c>
      <c r="F2" s="11">
        <v>6</v>
      </c>
      <c r="G2" s="11">
        <v>7</v>
      </c>
      <c r="H2" s="11">
        <v>8</v>
      </c>
    </row>
    <row r="3" ht="25.5" spans="1:8">
      <c r="A3" s="12" t="s">
        <v>43</v>
      </c>
      <c r="B3" s="13"/>
      <c r="C3" s="14"/>
      <c r="D3" s="15">
        <v>11096.915206352</v>
      </c>
      <c r="E3" s="16"/>
      <c r="F3" s="16"/>
      <c r="G3" s="16"/>
      <c r="H3" s="17"/>
    </row>
    <row r="4" spans="1:8">
      <c r="A4" s="11" t="s">
        <v>110</v>
      </c>
      <c r="B4" s="18" t="s">
        <v>111</v>
      </c>
      <c r="C4" s="14"/>
      <c r="D4" s="15">
        <v>10915.542897356</v>
      </c>
      <c r="E4" s="16"/>
      <c r="F4" s="16"/>
      <c r="G4" s="16"/>
      <c r="H4" s="17"/>
    </row>
    <row r="5" spans="1:8">
      <c r="A5" s="11"/>
      <c r="B5" s="18" t="s">
        <v>112</v>
      </c>
      <c r="C5" s="11"/>
      <c r="D5" s="15">
        <v>181.37230899575</v>
      </c>
      <c r="E5" s="16"/>
      <c r="F5" s="16"/>
      <c r="G5" s="16"/>
      <c r="H5" s="19"/>
    </row>
    <row r="6" spans="1:8">
      <c r="A6" s="19"/>
      <c r="B6" s="18" t="s">
        <v>113</v>
      </c>
      <c r="C6" s="11"/>
      <c r="D6" s="15">
        <v>0</v>
      </c>
      <c r="E6" s="16"/>
      <c r="F6" s="16"/>
      <c r="G6" s="16"/>
      <c r="H6" s="19"/>
    </row>
    <row r="7" spans="1:8">
      <c r="A7" s="19"/>
      <c r="B7" s="18" t="s">
        <v>114</v>
      </c>
      <c r="C7" s="11"/>
      <c r="D7" s="15">
        <v>0</v>
      </c>
      <c r="E7" s="16"/>
      <c r="F7" s="16"/>
      <c r="G7" s="16"/>
      <c r="H7" s="19"/>
    </row>
    <row r="8" spans="1:8">
      <c r="A8" s="20" t="s">
        <v>96</v>
      </c>
      <c r="B8" s="21"/>
      <c r="C8" s="11" t="s">
        <v>115</v>
      </c>
      <c r="D8" s="22">
        <v>11096.915206352</v>
      </c>
      <c r="E8" s="16">
        <v>2.1</v>
      </c>
      <c r="F8" s="16" t="s">
        <v>116</v>
      </c>
      <c r="G8" s="22">
        <v>5284.2453363579</v>
      </c>
      <c r="H8" s="19"/>
    </row>
    <row r="9" spans="1:8">
      <c r="A9" s="23">
        <v>1</v>
      </c>
      <c r="B9" s="18" t="s">
        <v>111</v>
      </c>
      <c r="C9" s="11"/>
      <c r="D9" s="22">
        <v>10915.542897356</v>
      </c>
      <c r="E9" s="16"/>
      <c r="F9" s="16"/>
      <c r="G9" s="16"/>
      <c r="H9" s="19" t="s">
        <v>43</v>
      </c>
    </row>
    <row r="10" spans="1:8">
      <c r="A10" s="11"/>
      <c r="B10" s="18" t="s">
        <v>112</v>
      </c>
      <c r="C10" s="11"/>
      <c r="D10" s="22">
        <v>181.37230899575</v>
      </c>
      <c r="E10" s="16"/>
      <c r="F10" s="16"/>
      <c r="G10" s="16"/>
      <c r="H10" s="19"/>
    </row>
    <row r="11" spans="1:8">
      <c r="A11" s="11"/>
      <c r="B11" s="18" t="s">
        <v>113</v>
      </c>
      <c r="C11" s="11"/>
      <c r="D11" s="22">
        <v>0</v>
      </c>
      <c r="E11" s="16"/>
      <c r="F11" s="16"/>
      <c r="G11" s="16"/>
      <c r="H11" s="19"/>
    </row>
    <row r="12" spans="1:8">
      <c r="A12" s="11"/>
      <c r="B12" s="18" t="s">
        <v>114</v>
      </c>
      <c r="C12" s="11"/>
      <c r="D12" s="22">
        <v>0</v>
      </c>
      <c r="E12" s="16"/>
      <c r="F12" s="16"/>
      <c r="G12" s="16"/>
      <c r="H12" s="19"/>
    </row>
    <row r="13" ht="25.5" spans="1:8">
      <c r="A13" s="24" t="s">
        <v>63</v>
      </c>
      <c r="B13" s="13"/>
      <c r="C13" s="11"/>
      <c r="D13" s="15">
        <v>128.51928457746</v>
      </c>
      <c r="E13" s="16"/>
      <c r="F13" s="16"/>
      <c r="G13" s="16"/>
      <c r="H13" s="19"/>
    </row>
    <row r="14" spans="1:8">
      <c r="A14" s="11" t="s">
        <v>117</v>
      </c>
      <c r="B14" s="18" t="s">
        <v>111</v>
      </c>
      <c r="C14" s="11"/>
      <c r="D14" s="15">
        <v>0</v>
      </c>
      <c r="E14" s="16"/>
      <c r="F14" s="16"/>
      <c r="G14" s="16"/>
      <c r="H14" s="19"/>
    </row>
    <row r="15" spans="1:8">
      <c r="A15" s="11"/>
      <c r="B15" s="18" t="s">
        <v>112</v>
      </c>
      <c r="C15" s="11"/>
      <c r="D15" s="15">
        <v>0</v>
      </c>
      <c r="E15" s="16"/>
      <c r="F15" s="16"/>
      <c r="G15" s="16"/>
      <c r="H15" s="19"/>
    </row>
    <row r="16" spans="1:8">
      <c r="A16" s="11"/>
      <c r="B16" s="18" t="s">
        <v>113</v>
      </c>
      <c r="C16" s="11"/>
      <c r="D16" s="15">
        <v>0</v>
      </c>
      <c r="E16" s="16"/>
      <c r="F16" s="16"/>
      <c r="G16" s="16"/>
      <c r="H16" s="19"/>
    </row>
    <row r="17" spans="1:8">
      <c r="A17" s="11"/>
      <c r="B17" s="18" t="s">
        <v>114</v>
      </c>
      <c r="C17" s="11"/>
      <c r="D17" s="15">
        <v>128.51928457746</v>
      </c>
      <c r="E17" s="16"/>
      <c r="F17" s="16"/>
      <c r="G17" s="16"/>
      <c r="H17" s="19"/>
    </row>
    <row r="18" spans="1:8">
      <c r="A18" s="20" t="s">
        <v>63</v>
      </c>
      <c r="B18" s="21"/>
      <c r="C18" s="11" t="s">
        <v>115</v>
      </c>
      <c r="D18" s="22">
        <v>128.51928457746</v>
      </c>
      <c r="E18" s="16">
        <v>2.1</v>
      </c>
      <c r="F18" s="16" t="s">
        <v>116</v>
      </c>
      <c r="G18" s="22">
        <v>61.199659322602</v>
      </c>
      <c r="H18" s="19"/>
    </row>
    <row r="19" spans="1:8">
      <c r="A19" s="23">
        <v>1</v>
      </c>
      <c r="B19" s="18" t="s">
        <v>111</v>
      </c>
      <c r="C19" s="11"/>
      <c r="D19" s="22">
        <v>0</v>
      </c>
      <c r="E19" s="16"/>
      <c r="F19" s="16"/>
      <c r="G19" s="16"/>
      <c r="H19" s="19" t="s">
        <v>43</v>
      </c>
    </row>
    <row r="20" spans="1:8">
      <c r="A20" s="11"/>
      <c r="B20" s="18" t="s">
        <v>112</v>
      </c>
      <c r="C20" s="11"/>
      <c r="D20" s="22">
        <v>0</v>
      </c>
      <c r="E20" s="16"/>
      <c r="F20" s="16"/>
      <c r="G20" s="16"/>
      <c r="H20" s="19"/>
    </row>
    <row r="21" spans="1:8">
      <c r="A21" s="11"/>
      <c r="B21" s="18" t="s">
        <v>113</v>
      </c>
      <c r="C21" s="11"/>
      <c r="D21" s="22">
        <v>0</v>
      </c>
      <c r="E21" s="16"/>
      <c r="F21" s="16"/>
      <c r="G21" s="16"/>
      <c r="H21" s="19"/>
    </row>
    <row r="22" spans="1:8">
      <c r="A22" s="11"/>
      <c r="B22" s="18" t="s">
        <v>114</v>
      </c>
      <c r="C22" s="11"/>
      <c r="D22" s="22">
        <v>128.51928457746</v>
      </c>
      <c r="E22" s="16"/>
      <c r="F22" s="16"/>
      <c r="G22" s="16"/>
      <c r="H22" s="19"/>
    </row>
    <row r="23" ht="25.5" spans="1:8">
      <c r="A23" s="24" t="s">
        <v>77</v>
      </c>
      <c r="B23" s="13"/>
      <c r="C23" s="11"/>
      <c r="D23" s="15">
        <v>1772.2673684211</v>
      </c>
      <c r="E23" s="16"/>
      <c r="F23" s="16"/>
      <c r="G23" s="16"/>
      <c r="H23" s="19"/>
    </row>
    <row r="24" spans="1:8">
      <c r="A24" s="11" t="s">
        <v>118</v>
      </c>
      <c r="B24" s="18" t="s">
        <v>111</v>
      </c>
      <c r="C24" s="11"/>
      <c r="D24" s="15">
        <v>0</v>
      </c>
      <c r="E24" s="16"/>
      <c r="F24" s="16"/>
      <c r="G24" s="16"/>
      <c r="H24" s="19"/>
    </row>
    <row r="25" spans="1:8">
      <c r="A25" s="11"/>
      <c r="B25" s="18" t="s">
        <v>112</v>
      </c>
      <c r="C25" s="11"/>
      <c r="D25" s="15">
        <v>0</v>
      </c>
      <c r="E25" s="16"/>
      <c r="F25" s="16"/>
      <c r="G25" s="16"/>
      <c r="H25" s="19"/>
    </row>
    <row r="26" spans="1:8">
      <c r="A26" s="11"/>
      <c r="B26" s="18" t="s">
        <v>113</v>
      </c>
      <c r="C26" s="11"/>
      <c r="D26" s="15">
        <v>0</v>
      </c>
      <c r="E26" s="16"/>
      <c r="F26" s="16"/>
      <c r="G26" s="16"/>
      <c r="H26" s="19"/>
    </row>
    <row r="27" spans="1:8">
      <c r="A27" s="11"/>
      <c r="B27" s="18" t="s">
        <v>114</v>
      </c>
      <c r="C27" s="11"/>
      <c r="D27" s="15">
        <v>1772.2673684211</v>
      </c>
      <c r="E27" s="16"/>
      <c r="F27" s="16"/>
      <c r="G27" s="16"/>
      <c r="H27" s="19"/>
    </row>
    <row r="28" spans="1:8">
      <c r="A28" s="20" t="s">
        <v>77</v>
      </c>
      <c r="B28" s="21"/>
      <c r="C28" s="11" t="s">
        <v>115</v>
      </c>
      <c r="D28" s="22">
        <v>1274.1473684211</v>
      </c>
      <c r="E28" s="16">
        <v>2.1</v>
      </c>
      <c r="F28" s="16" t="s">
        <v>116</v>
      </c>
      <c r="G28" s="22">
        <v>606.73684210526</v>
      </c>
      <c r="H28" s="19"/>
    </row>
    <row r="29" spans="1:8">
      <c r="A29" s="23">
        <v>1</v>
      </c>
      <c r="B29" s="18" t="s">
        <v>111</v>
      </c>
      <c r="C29" s="11"/>
      <c r="D29" s="22">
        <v>0</v>
      </c>
      <c r="E29" s="16"/>
      <c r="F29" s="16"/>
      <c r="G29" s="16"/>
      <c r="H29" s="19" t="s">
        <v>43</v>
      </c>
    </row>
    <row r="30" spans="1:8">
      <c r="A30" s="11"/>
      <c r="B30" s="18" t="s">
        <v>112</v>
      </c>
      <c r="C30" s="11"/>
      <c r="D30" s="22">
        <v>0</v>
      </c>
      <c r="E30" s="16"/>
      <c r="F30" s="16"/>
      <c r="G30" s="16"/>
      <c r="H30" s="19"/>
    </row>
    <row r="31" spans="1:8">
      <c r="A31" s="11"/>
      <c r="B31" s="18" t="s">
        <v>113</v>
      </c>
      <c r="C31" s="11"/>
      <c r="D31" s="22">
        <v>0</v>
      </c>
      <c r="E31" s="16"/>
      <c r="F31" s="16"/>
      <c r="G31" s="16"/>
      <c r="H31" s="19"/>
    </row>
    <row r="32" spans="1:8">
      <c r="A32" s="11"/>
      <c r="B32" s="18" t="s">
        <v>114</v>
      </c>
      <c r="C32" s="11"/>
      <c r="D32" s="22">
        <v>1274.1473684211</v>
      </c>
      <c r="E32" s="16"/>
      <c r="F32" s="16"/>
      <c r="G32" s="16"/>
      <c r="H32" s="19"/>
    </row>
    <row r="33" spans="1:8">
      <c r="A33" s="20" t="s">
        <v>77</v>
      </c>
      <c r="B33" s="21"/>
      <c r="C33" s="11" t="s">
        <v>119</v>
      </c>
      <c r="D33" s="22">
        <v>498.12</v>
      </c>
      <c r="E33" s="16">
        <v>56</v>
      </c>
      <c r="F33" s="16" t="s">
        <v>120</v>
      </c>
      <c r="G33" s="22">
        <v>8.895</v>
      </c>
      <c r="H33" s="19"/>
    </row>
    <row r="34" spans="1:8">
      <c r="A34" s="23">
        <v>2</v>
      </c>
      <c r="B34" s="18" t="s">
        <v>111</v>
      </c>
      <c r="C34" s="11"/>
      <c r="D34" s="22">
        <v>0</v>
      </c>
      <c r="E34" s="16"/>
      <c r="F34" s="16"/>
      <c r="G34" s="16"/>
      <c r="H34" s="19" t="s">
        <v>43</v>
      </c>
    </row>
    <row r="35" spans="1:8">
      <c r="A35" s="11"/>
      <c r="B35" s="18" t="s">
        <v>112</v>
      </c>
      <c r="C35" s="11"/>
      <c r="D35" s="22">
        <v>0</v>
      </c>
      <c r="E35" s="16"/>
      <c r="F35" s="16"/>
      <c r="G35" s="16"/>
      <c r="H35" s="19"/>
    </row>
    <row r="36" spans="1:8">
      <c r="A36" s="11"/>
      <c r="B36" s="18" t="s">
        <v>113</v>
      </c>
      <c r="C36" s="11"/>
      <c r="D36" s="22">
        <v>0</v>
      </c>
      <c r="E36" s="16"/>
      <c r="F36" s="16"/>
      <c r="G36" s="16"/>
      <c r="H36" s="19"/>
    </row>
    <row r="37" spans="1:8">
      <c r="A37" s="11"/>
      <c r="B37" s="18" t="s">
        <v>114</v>
      </c>
      <c r="C37" s="11"/>
      <c r="D37" s="22">
        <v>498.12</v>
      </c>
      <c r="E37" s="16"/>
      <c r="F37" s="16"/>
      <c r="G37" s="16"/>
      <c r="H37" s="19"/>
    </row>
    <row r="38" ht="25.5" spans="1:8">
      <c r="A38" s="24"/>
      <c r="B38" s="13"/>
      <c r="C38" s="11"/>
      <c r="D38" s="15">
        <v>4338.32</v>
      </c>
      <c r="E38" s="16"/>
      <c r="F38" s="16"/>
      <c r="G38" s="16"/>
      <c r="H38" s="19"/>
    </row>
    <row r="39" spans="1:8">
      <c r="A39" s="11" t="s">
        <v>110</v>
      </c>
      <c r="B39" s="18" t="s">
        <v>111</v>
      </c>
      <c r="C39" s="11"/>
      <c r="D39" s="15">
        <v>3990</v>
      </c>
      <c r="E39" s="16"/>
      <c r="F39" s="16"/>
      <c r="G39" s="16"/>
      <c r="H39" s="19"/>
    </row>
    <row r="40" spans="1:8">
      <c r="A40" s="11"/>
      <c r="B40" s="18" t="s">
        <v>112</v>
      </c>
      <c r="C40" s="11"/>
      <c r="D40" s="15">
        <v>348.32</v>
      </c>
      <c r="E40" s="16"/>
      <c r="F40" s="16"/>
      <c r="G40" s="16"/>
      <c r="H40" s="19"/>
    </row>
    <row r="41" spans="1:8">
      <c r="A41" s="11"/>
      <c r="B41" s="18" t="s">
        <v>113</v>
      </c>
      <c r="C41" s="11"/>
      <c r="D41" s="15">
        <v>0</v>
      </c>
      <c r="E41" s="16"/>
      <c r="F41" s="16"/>
      <c r="G41" s="16"/>
      <c r="H41" s="19"/>
    </row>
    <row r="42" spans="1:8">
      <c r="A42" s="11"/>
      <c r="B42" s="18" t="s">
        <v>114</v>
      </c>
      <c r="C42" s="11"/>
      <c r="D42" s="15">
        <v>0</v>
      </c>
      <c r="E42" s="16"/>
      <c r="F42" s="16"/>
      <c r="G42" s="16"/>
      <c r="H42" s="19"/>
    </row>
    <row r="43" spans="1:8">
      <c r="A43" s="20" t="s">
        <v>96</v>
      </c>
      <c r="B43" s="21"/>
      <c r="C43" s="11" t="s">
        <v>119</v>
      </c>
      <c r="D43" s="22">
        <v>4338.32</v>
      </c>
      <c r="E43" s="16">
        <v>56</v>
      </c>
      <c r="F43" s="16" t="s">
        <v>120</v>
      </c>
      <c r="G43" s="22">
        <v>77.47</v>
      </c>
      <c r="H43" s="19"/>
    </row>
    <row r="44" spans="1:8">
      <c r="A44" s="23">
        <v>1</v>
      </c>
      <c r="B44" s="18" t="s">
        <v>111</v>
      </c>
      <c r="C44" s="11"/>
      <c r="D44" s="22">
        <v>3990</v>
      </c>
      <c r="E44" s="16"/>
      <c r="F44" s="16"/>
      <c r="G44" s="16"/>
      <c r="H44" s="19" t="s">
        <v>43</v>
      </c>
    </row>
    <row r="45" spans="1:8">
      <c r="A45" s="11"/>
      <c r="B45" s="18" t="s">
        <v>112</v>
      </c>
      <c r="C45" s="11"/>
      <c r="D45" s="22">
        <v>348.32</v>
      </c>
      <c r="E45" s="16"/>
      <c r="F45" s="16"/>
      <c r="G45" s="16"/>
      <c r="H45" s="19"/>
    </row>
    <row r="46" spans="1:8">
      <c r="A46" s="11"/>
      <c r="B46" s="18" t="s">
        <v>113</v>
      </c>
      <c r="C46" s="11"/>
      <c r="D46" s="22">
        <v>0</v>
      </c>
      <c r="E46" s="16"/>
      <c r="F46" s="16"/>
      <c r="G46" s="16"/>
      <c r="H46" s="19"/>
    </row>
    <row r="47" spans="1:8">
      <c r="A47" s="11"/>
      <c r="B47" s="18" t="s">
        <v>114</v>
      </c>
      <c r="C47" s="11"/>
      <c r="D47" s="22">
        <v>0</v>
      </c>
      <c r="E47" s="16"/>
      <c r="F47" s="16"/>
      <c r="G47" s="16"/>
      <c r="H47" s="19"/>
    </row>
    <row r="48" spans="1:8">
      <c r="A48" s="25"/>
      <c r="C48" s="25"/>
      <c r="D48" s="8"/>
      <c r="E48" s="8"/>
      <c r="F48" s="8"/>
      <c r="G48" s="8"/>
      <c r="H48" s="26"/>
    </row>
    <row r="50" spans="1:7">
      <c r="A50" s="9" t="s">
        <v>121</v>
      </c>
      <c r="D50" s="9"/>
      <c r="E50" s="9"/>
      <c r="F50" s="9"/>
      <c r="G50" s="9"/>
    </row>
    <row r="51" spans="1:7">
      <c r="A51" s="9" t="s">
        <v>122</v>
      </c>
      <c r="D51" s="9"/>
      <c r="E51" s="9"/>
      <c r="F51" s="9"/>
      <c r="G51" s="9"/>
    </row>
  </sheetData>
  <mergeCells count="30">
    <mergeCell ref="A3:B3"/>
    <mergeCell ref="A8:B8"/>
    <mergeCell ref="A13:B13"/>
    <mergeCell ref="A18:B18"/>
    <mergeCell ref="A23:B23"/>
    <mergeCell ref="A28:B28"/>
    <mergeCell ref="A33:B33"/>
    <mergeCell ref="A38:B38"/>
    <mergeCell ref="A43:B43"/>
    <mergeCell ref="A50:H50"/>
    <mergeCell ref="A51:H51"/>
    <mergeCell ref="A4:A7"/>
    <mergeCell ref="A9:A12"/>
    <mergeCell ref="A14:A17"/>
    <mergeCell ref="A19:A22"/>
    <mergeCell ref="A24:A27"/>
    <mergeCell ref="A29:A32"/>
    <mergeCell ref="A34:A37"/>
    <mergeCell ref="A39:A42"/>
    <mergeCell ref="A44:A47"/>
    <mergeCell ref="C8:C12"/>
    <mergeCell ref="C18:C22"/>
    <mergeCell ref="C28:C32"/>
    <mergeCell ref="C33:C37"/>
    <mergeCell ref="C43:C47"/>
    <mergeCell ref="H9:H12"/>
    <mergeCell ref="H19:H22"/>
    <mergeCell ref="H29:H32"/>
    <mergeCell ref="H34:H37"/>
    <mergeCell ref="H44:H47"/>
  </mergeCells>
  <pageMargins left="0.7" right="0.7" top="0.75" bottom="0.75" header="0.3" footer="0.3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7"/>
  <sheetViews>
    <sheetView zoomScale="90" zoomScaleNormal="90" workbookViewId="0">
      <selection activeCell="A1" sqref="A1:H1"/>
    </sheetView>
  </sheetViews>
  <sheetFormatPr defaultColWidth="9.1047619047619" defaultRowHeight="15" outlineLevelRow="6" outlineLevelCol="7"/>
  <cols>
    <col min="1" max="1" width="60.4380952380952" style="1" customWidth="1"/>
    <col min="2" max="3" width="13.7809523809524" style="1" customWidth="1"/>
    <col min="4" max="4" width="17.1047619047619" style="1" customWidth="1"/>
    <col min="5" max="5" width="15" style="1" customWidth="1"/>
    <col min="6" max="6" width="31" style="1" customWidth="1"/>
    <col min="7" max="7" width="25.6666666666667" style="1" customWidth="1"/>
    <col min="8" max="8" width="35" style="1" customWidth="1"/>
    <col min="9" max="9" width="9.1047619047619" style="1"/>
  </cols>
  <sheetData>
    <row r="1" spans="1:8">
      <c r="A1" s="2" t="s">
        <v>123</v>
      </c>
      <c r="B1" s="2"/>
      <c r="C1" s="2"/>
      <c r="D1" s="2"/>
      <c r="E1" s="2"/>
      <c r="F1" s="2"/>
      <c r="G1" s="2"/>
      <c r="H1" s="2"/>
    </row>
    <row r="3" ht="44.25" customHeight="1" spans="1:8">
      <c r="A3" s="3" t="s">
        <v>124</v>
      </c>
      <c r="B3" s="3" t="s">
        <v>125</v>
      </c>
      <c r="C3" s="3" t="s">
        <v>126</v>
      </c>
      <c r="D3" s="3" t="s">
        <v>127</v>
      </c>
      <c r="E3" s="3" t="s">
        <v>128</v>
      </c>
      <c r="F3" s="3" t="s">
        <v>129</v>
      </c>
      <c r="G3" s="3" t="s">
        <v>130</v>
      </c>
      <c r="H3" s="3" t="s">
        <v>131</v>
      </c>
    </row>
    <row r="4" ht="39" customHeight="1" spans="1:8">
      <c r="A4" s="4" t="s">
        <v>132</v>
      </c>
      <c r="B4" s="5" t="s">
        <v>116</v>
      </c>
      <c r="C4" s="6">
        <v>2.3564210526316</v>
      </c>
      <c r="D4" s="6">
        <v>900.30388838926</v>
      </c>
      <c r="E4" s="5">
        <v>0.4</v>
      </c>
      <c r="F4" s="5"/>
      <c r="G4" s="6">
        <v>2121.4950363665</v>
      </c>
      <c r="H4" s="7"/>
    </row>
    <row r="5" ht="39" customHeight="1" spans="1:8">
      <c r="A5" s="4" t="s">
        <v>133</v>
      </c>
      <c r="B5" s="5" t="s">
        <v>120</v>
      </c>
      <c r="C5" s="6">
        <v>53.052631578947</v>
      </c>
      <c r="D5" s="6">
        <v>81.798315329533</v>
      </c>
      <c r="E5" s="5">
        <v>0.4</v>
      </c>
      <c r="F5" s="5"/>
      <c r="G5" s="6">
        <v>4339.6158869563</v>
      </c>
      <c r="H5" s="7"/>
    </row>
    <row r="6" ht="39" customHeight="1" spans="1:8">
      <c r="A6" s="4" t="s">
        <v>134</v>
      </c>
      <c r="B6" s="5" t="s">
        <v>120</v>
      </c>
      <c r="C6" s="6">
        <v>8.8421052631579</v>
      </c>
      <c r="D6" s="6">
        <v>19.871333705078</v>
      </c>
      <c r="E6" s="5">
        <v>0.4</v>
      </c>
      <c r="F6" s="5"/>
      <c r="G6" s="6">
        <v>175.70442433964</v>
      </c>
      <c r="H6" s="7"/>
    </row>
    <row r="7" ht="39" customHeight="1" spans="1:8">
      <c r="A7" s="4" t="s">
        <v>135</v>
      </c>
      <c r="B7" s="5" t="s">
        <v>120</v>
      </c>
      <c r="C7" s="6">
        <v>252</v>
      </c>
      <c r="D7" s="6">
        <v>4.8225376529421</v>
      </c>
      <c r="E7" s="5"/>
      <c r="F7" s="5"/>
      <c r="G7" s="6">
        <v>1215.2794885414</v>
      </c>
      <c r="H7" s="7"/>
    </row>
  </sheetData>
  <mergeCells count="1">
    <mergeCell ref="A1:H1"/>
  </mergeCells>
  <pageMargins left="0.19685039370079" right="0.31496062992126" top="0.74803149606299" bottom="0.74803149606299" header="0.31496062992126" footer="0.31496062992126"/>
  <pageSetup paperSize="9" scale="8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Hydroproject</Company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525-02-01</vt:lpstr>
      <vt:lpstr>ОСР 525-09-01</vt:lpstr>
      <vt:lpstr>ОСР 525-12-01</vt:lpstr>
      <vt:lpstr>ОСР 525-02-01(1)</vt:lpstr>
      <vt:lpstr>ОСР 525-12-01(1)</vt:lpstr>
      <vt:lpstr>Источники ЦИ</vt:lpstr>
      <vt:lpstr>Цена МАТ и ОБ по ТКП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Оля</cp:lastModifiedBy>
  <dcterms:created xsi:type="dcterms:W3CDTF">2021-08-10T06:39:00Z</dcterms:created>
  <dcterms:modified xsi:type="dcterms:W3CDTF">2025-10-20T15:21:49Z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5D535B633E1644CD97CC19635B6CB634_12</vt:lpwstr>
  </property>
  <property fmtid="{D5CDD505-2E9C-101B-9397-08002B2CF9AE}" pid="3" name="KSOProductBuildVer">
    <vt:lpwstr>1049-12.2.0.20795</vt:lpwstr>
  </property>
</Properties>
</file>